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Px data" sheetId="1" state="visible" r:id="rId3"/>
  </sheets>
  <definedNames>
    <definedName function="false" hidden="false" name="kenteken" vbProcedure="false">#REF!</definedName>
    <definedName function="false" hidden="false" name="voertuig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Onbekende schrijver</author>
  </authors>
  <commentList>
    <comment ref="F388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Gerald en pa&amp;ma gereden</t>
        </r>
      </text>
    </comment>
    <comment ref="F69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Bloekjs Klimcentrum</t>
        </r>
      </text>
    </comment>
    <comment ref="F70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 klimcentrum</t>
        </r>
      </text>
    </comment>
    <comment ref="F71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 klimcentrum</t>
        </r>
      </text>
    </comment>
    <comment ref="F718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 klimcentrum</t>
        </r>
      </text>
    </comment>
    <comment ref="F726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 klimcentrum</t>
        </r>
      </text>
    </comment>
    <comment ref="F74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</t>
        </r>
      </text>
    </comment>
    <comment ref="F744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Smilde</t>
        </r>
      </text>
    </comment>
    <comment ref="F75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</t>
        </r>
      </text>
    </comment>
    <comment ref="F778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Bjoeks</t>
        </r>
      </text>
    </comment>
    <comment ref="F802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Roden</t>
        </r>
      </text>
    </comment>
    <comment ref="F82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Haren</t>
        </r>
      </text>
    </comment>
    <comment ref="F830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powerplustools Marum</t>
        </r>
      </text>
    </comment>
    <comment ref="F884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Via Haren</t>
        </r>
      </text>
    </comment>
    <comment ref="N1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Per gereden kilometer verbruik ik X aantal batterij percentage</t>
        </r>
      </text>
    </comment>
    <comment ref="O114" authorId="0">
      <text>
        <r>
          <rPr>
            <sz val="10"/>
            <rFont val="Arial"/>
            <family val="2"/>
          </rPr>
  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1e dag op scooter</t>
        </r>
      </text>
    </comment>
  </commentList>
</comments>
</file>

<file path=xl/sharedStrings.xml><?xml version="1.0" encoding="utf-8"?>
<sst xmlns="http://schemas.openxmlformats.org/spreadsheetml/2006/main" count="4990" uniqueCount="46">
  <si>
    <t xml:space="preserve">#ID</t>
  </si>
  <si>
    <t xml:space="preserve">Datum</t>
  </si>
  <si>
    <t xml:space="preserve">Jaar</t>
  </si>
  <si>
    <t xml:space="preserve">Weeknr.</t>
  </si>
  <si>
    <t xml:space="preserve">Van</t>
  </si>
  <si>
    <t xml:space="preserve">Naar</t>
  </si>
  <si>
    <t xml:space="preserve">Kilometerstand van</t>
  </si>
  <si>
    <t xml:space="preserve">Kilometerstand naar</t>
  </si>
  <si>
    <t xml:space="preserve">Gereden kilometers</t>
  </si>
  <si>
    <t xml:space="preserve">Min. Temp. CPX</t>
  </si>
  <si>
    <t xml:space="preserve">Batt.perc.vertrek</t>
  </si>
  <si>
    <t xml:space="preserve">Batt.perc.aankomst</t>
  </si>
  <si>
    <t xml:space="preserve">Batt.perc.verbruikt</t>
  </si>
  <si>
    <t xml:space="preserve">Km/%</t>
  </si>
  <si>
    <t xml:space="preserve">Vervoersmiddel</t>
  </si>
  <si>
    <t xml:space="preserve">Band type</t>
  </si>
  <si>
    <t xml:space="preserve">Banden merk</t>
  </si>
  <si>
    <t xml:space="preserve">9405, Assen</t>
  </si>
  <si>
    <t xml:space="preserve">9712, Groningen</t>
  </si>
  <si>
    <t xml:space="preserve">VW Polo 9n3</t>
  </si>
  <si>
    <t xml:space="preserve">Maxxis</t>
  </si>
  <si>
    <t xml:space="preserve">Super Soco CPx 2021 electrische scooter</t>
  </si>
  <si>
    <t xml:space="preserve">Cordial</t>
  </si>
  <si>
    <t xml:space="preserve">Motor</t>
  </si>
  <si>
    <t xml:space="preserve">Mitas</t>
  </si>
  <si>
    <t xml:space="preserve">Roden</t>
  </si>
  <si>
    <t xml:space="preserve">onbekend</t>
  </si>
  <si>
    <t xml:space="preserve">Smilde</t>
  </si>
  <si>
    <t xml:space="preserve">Bovensmilde</t>
  </si>
  <si>
    <t xml:space="preserve">Geen</t>
  </si>
  <si>
    <t xml:space="preserve">9731, Groningen</t>
  </si>
  <si>
    <t xml:space="preserve">Dienstauto</t>
  </si>
  <si>
    <t xml:space="preserve">Groningen</t>
  </si>
  <si>
    <t xml:space="preserve">9723, Groningen</t>
  </si>
  <si>
    <t xml:space="preserve">Winter</t>
  </si>
  <si>
    <t xml:space="preserve">Maxxis Premitra</t>
  </si>
  <si>
    <t xml:space="preserve">Zomer</t>
  </si>
  <si>
    <t xml:space="preserve">nvt</t>
  </si>
  <si>
    <t xml:space="preserve">Fiets</t>
  </si>
  <si>
    <t xml:space="preserve">Continental</t>
  </si>
  <si>
    <t xml:space="preserve">OV Trein</t>
  </si>
  <si>
    <t xml:space="preserve">Almere</t>
  </si>
  <si>
    <t xml:space="preserve">Anders</t>
  </si>
  <si>
    <t xml:space="preserve">Michelin City Grip 2</t>
  </si>
  <si>
    <t xml:space="preserve">Leen speed-pedelec</t>
  </si>
  <si>
    <t xml:space="preserve">Schwalbe Big Ben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</si>
</sst>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0"/>
    <numFmt numFmtId="167" formatCode="0.00"/>
    <numFmt numFmtId="168" formatCode="0.0"/>
    <numFmt numFmtId="169" formatCode="General"/>
  </numFmts>
  <fonts count="6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theme="1"/>
      <name val="Calibr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raaitabel hoek" xfId="20"/>
    <cellStyle name="Draaitabel waarde" xfId="21"/>
    <cellStyle name="Draaitabel veld" xfId="22"/>
    <cellStyle name="Draaitabel categorie" xfId="23"/>
    <cellStyle name="Draaitabel titel" xfId="24"/>
    <cellStyle name="Draaitabel resultaat" xfId="25"/>
  </cellStyles>
  <dxfs count="4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00B05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rittenfreddie" displayName="rittenfreddie" ref="A1:Q1186" headerRowCount="1" totalsRowCount="0" totalsRowShown="0">
  <autoFilter ref="A1:Q1186"/>
  <tableColumns count="17">
    <tableColumn id="1" name="#ID"/>
    <tableColumn id="2" name="Datum"/>
    <tableColumn id="3" name="Jaar"/>
    <tableColumn id="4" name="Weeknr."/>
    <tableColumn id="5" name="Van"/>
    <tableColumn id="6" name="Naar"/>
    <tableColumn id="7" name="Kilometerstand van"/>
    <tableColumn id="8" name="Kilometerstand naar"/>
    <tableColumn id="9" name="Gereden kilometers"/>
    <tableColumn id="10" name="Min. Temp. CPX"/>
    <tableColumn id="11" name="Batt.perc.vertrek"/>
    <tableColumn id="12" name="Batt.perc.aankomst"/>
    <tableColumn id="13" name="Batt.perc.verbruikt"/>
    <tableColumn id="14" name="Km/%"/>
    <tableColumn id="15" name="Vervoersmiddel"/>
    <tableColumn id="16" name="Band type"/>
    <tableColumn id="17" name="Banden merk"/>
  </tableColumns>
</table>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1158" activePane="bottomRight" state="frozen"/>
      <selection pane="topLeft" activeCell="A1" activeCellId="0" sqref="A1"/>
      <selection pane="topRight" activeCell="C1" activeCellId="0" sqref="C1"/>
      <selection pane="bottomLeft" activeCell="A1158" activeCellId="0" sqref="A1158"/>
      <selection pane="bottomRight" activeCell="E1183" activeCellId="0" sqref="E1183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1" width="10.42"/>
    <col collapsed="false" customWidth="true" hidden="false" outlineLevel="0" max="3" min="3" style="2" width="6.71"/>
    <col collapsed="false" customWidth="true" hidden="false" outlineLevel="0" max="4" min="4" style="2" width="11"/>
    <col collapsed="false" customWidth="true" hidden="false" outlineLevel="0" max="6" min="5" style="0" width="36.29"/>
    <col collapsed="false" customWidth="true" hidden="false" outlineLevel="0" max="7" min="7" style="3" width="19.71"/>
    <col collapsed="false" customWidth="true" hidden="false" outlineLevel="0" max="8" min="8" style="3" width="21.14"/>
    <col collapsed="false" customWidth="true" hidden="false" outlineLevel="0" max="9" min="9" style="4" width="21"/>
    <col collapsed="false" customWidth="true" hidden="false" outlineLevel="0" max="10" min="10" style="4" width="17.42"/>
    <col collapsed="false" customWidth="true" hidden="false" outlineLevel="0" max="11" min="11" style="4" width="18.42"/>
    <col collapsed="false" customWidth="true" hidden="false" outlineLevel="0" max="12" min="12" style="4" width="20.71"/>
    <col collapsed="false" customWidth="true" hidden="false" outlineLevel="0" max="13" min="13" style="4" width="20.29"/>
    <col collapsed="false" customWidth="true" hidden="false" outlineLevel="0" max="14" min="14" style="5" width="24.14"/>
    <col collapsed="false" customWidth="true" hidden="false" outlineLevel="0" max="15" min="15" style="6" width="36.86"/>
    <col collapsed="false" customWidth="true" hidden="false" outlineLevel="0" max="16" min="16" style="0" width="16.57"/>
    <col collapsed="false" customWidth="true" hidden="false" outlineLevel="0" max="17" min="17" style="0" width="36.86"/>
    <col collapsed="false" customWidth="true" hidden="false" outlineLevel="0" max="16384" min="16380" style="0" width="11.53"/>
  </cols>
  <sheetData>
    <row r="1" customFormat="false" ht="13.8" hidden="false" customHeight="false" outlineLevel="0" collapsed="false">
      <c r="A1" s="7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7" t="s">
        <v>5</v>
      </c>
      <c r="G1" s="10" t="s">
        <v>6</v>
      </c>
      <c r="H1" s="10" t="s">
        <v>7</v>
      </c>
      <c r="I1" s="11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  <c r="O1" s="14" t="s">
        <v>14</v>
      </c>
      <c r="P1" s="15" t="s">
        <v>15</v>
      </c>
      <c r="Q1" s="15" t="s">
        <v>16</v>
      </c>
    </row>
    <row r="2" customFormat="false" ht="13.8" hidden="false" customHeight="false" outlineLevel="0" collapsed="false">
      <c r="A2" s="0" t="n">
        <v>1</v>
      </c>
      <c r="B2" s="1" t="n">
        <v>44322</v>
      </c>
      <c r="C2" s="2" t="n">
        <f aca="false">YEAR(B2)</f>
        <v>2021</v>
      </c>
      <c r="D2" s="2" t="n">
        <f aca="false">WEEKNUM(B2,1)</f>
        <v>19</v>
      </c>
      <c r="E2" s="0" t="s">
        <v>17</v>
      </c>
      <c r="F2" s="16" t="s">
        <v>18</v>
      </c>
      <c r="G2" s="17"/>
      <c r="H2" s="17"/>
      <c r="I2" s="4" t="n">
        <v>32.7</v>
      </c>
      <c r="O2" s="6" t="s">
        <v>19</v>
      </c>
      <c r="P2" s="6"/>
      <c r="Q2" s="6" t="s">
        <v>20</v>
      </c>
    </row>
    <row r="3" customFormat="false" ht="13.8" hidden="false" customHeight="false" outlineLevel="0" collapsed="false">
      <c r="A3" s="0" t="n">
        <v>2</v>
      </c>
      <c r="B3" s="1" t="n">
        <v>44322</v>
      </c>
      <c r="C3" s="2" t="n">
        <f aca="false">YEAR(B3)</f>
        <v>2021</v>
      </c>
      <c r="D3" s="2" t="n">
        <f aca="false">WEEKNUM(B3,1)</f>
        <v>19</v>
      </c>
      <c r="E3" s="16" t="s">
        <v>18</v>
      </c>
      <c r="F3" s="0" t="s">
        <v>17</v>
      </c>
      <c r="I3" s="4" t="n">
        <v>32.7</v>
      </c>
      <c r="O3" s="6" t="s">
        <v>19</v>
      </c>
      <c r="P3" s="6"/>
      <c r="Q3" s="6" t="s">
        <v>20</v>
      </c>
    </row>
    <row r="4" customFormat="false" ht="13.8" hidden="false" customHeight="false" outlineLevel="0" collapsed="false">
      <c r="A4" s="0" t="n">
        <v>3</v>
      </c>
      <c r="B4" s="1" t="n">
        <v>44333</v>
      </c>
      <c r="C4" s="2" t="n">
        <f aca="false">YEAR(B4)</f>
        <v>2021</v>
      </c>
      <c r="D4" s="2" t="n">
        <f aca="false">WEEKNUM(B4,1)</f>
        <v>21</v>
      </c>
      <c r="E4" s="0" t="s">
        <v>17</v>
      </c>
      <c r="F4" s="16" t="s">
        <v>18</v>
      </c>
      <c r="I4" s="4" t="n">
        <v>32.7</v>
      </c>
      <c r="O4" s="6" t="s">
        <v>19</v>
      </c>
      <c r="P4" s="6"/>
      <c r="Q4" s="6" t="s">
        <v>20</v>
      </c>
    </row>
    <row r="5" customFormat="false" ht="13.8" hidden="false" customHeight="false" outlineLevel="0" collapsed="false">
      <c r="A5" s="0" t="n">
        <v>4</v>
      </c>
      <c r="B5" s="1" t="n">
        <v>44333</v>
      </c>
      <c r="C5" s="2" t="n">
        <f aca="false">YEAR(B5)</f>
        <v>2021</v>
      </c>
      <c r="D5" s="2" t="n">
        <f aca="false">WEEKNUM(B5,1)</f>
        <v>21</v>
      </c>
      <c r="E5" s="16" t="s">
        <v>18</v>
      </c>
      <c r="F5" s="0" t="s">
        <v>17</v>
      </c>
      <c r="I5" s="4" t="n">
        <v>32.7</v>
      </c>
      <c r="O5" s="6" t="s">
        <v>19</v>
      </c>
      <c r="P5" s="6"/>
      <c r="Q5" s="6" t="s">
        <v>20</v>
      </c>
    </row>
    <row r="6" customFormat="false" ht="13.8" hidden="false" customHeight="false" outlineLevel="0" collapsed="false">
      <c r="A6" s="0" t="n">
        <v>5</v>
      </c>
      <c r="B6" s="1" t="n">
        <v>44334</v>
      </c>
      <c r="C6" s="2" t="n">
        <f aca="false">YEAR(B6)</f>
        <v>2021</v>
      </c>
      <c r="D6" s="2" t="n">
        <f aca="false">WEEKNUM(B6,1)</f>
        <v>21</v>
      </c>
      <c r="E6" s="0" t="s">
        <v>17</v>
      </c>
      <c r="F6" s="16" t="s">
        <v>18</v>
      </c>
      <c r="I6" s="4" t="n">
        <v>32.7</v>
      </c>
      <c r="O6" s="6" t="s">
        <v>19</v>
      </c>
      <c r="P6" s="6"/>
      <c r="Q6" s="6" t="s">
        <v>20</v>
      </c>
    </row>
    <row r="7" customFormat="false" ht="13.8" hidden="false" customHeight="false" outlineLevel="0" collapsed="false">
      <c r="A7" s="0" t="n">
        <v>6</v>
      </c>
      <c r="B7" s="1" t="n">
        <v>44334</v>
      </c>
      <c r="C7" s="2" t="n">
        <f aca="false">YEAR(B7)</f>
        <v>2021</v>
      </c>
      <c r="D7" s="2" t="n">
        <f aca="false">WEEKNUM(B7,1)</f>
        <v>21</v>
      </c>
      <c r="E7" s="16" t="s">
        <v>18</v>
      </c>
      <c r="F7" s="0" t="s">
        <v>17</v>
      </c>
      <c r="I7" s="4" t="n">
        <v>32.7</v>
      </c>
      <c r="O7" s="6" t="s">
        <v>19</v>
      </c>
      <c r="P7" s="6"/>
      <c r="Q7" s="6" t="s">
        <v>20</v>
      </c>
    </row>
    <row r="8" customFormat="false" ht="13.8" hidden="false" customHeight="false" outlineLevel="0" collapsed="false">
      <c r="A8" s="0" t="n">
        <v>7</v>
      </c>
      <c r="B8" s="1" t="n">
        <v>44335</v>
      </c>
      <c r="C8" s="2" t="n">
        <f aca="false">YEAR(B8)</f>
        <v>2021</v>
      </c>
      <c r="D8" s="2" t="n">
        <f aca="false">WEEKNUM(B8,1)</f>
        <v>21</v>
      </c>
      <c r="E8" s="0" t="s">
        <v>17</v>
      </c>
      <c r="F8" s="16" t="s">
        <v>18</v>
      </c>
      <c r="I8" s="4" t="n">
        <v>32.7</v>
      </c>
      <c r="O8" s="6" t="s">
        <v>19</v>
      </c>
      <c r="P8" s="6"/>
      <c r="Q8" s="6" t="s">
        <v>20</v>
      </c>
    </row>
    <row r="9" customFormat="false" ht="13.8" hidden="false" customHeight="false" outlineLevel="0" collapsed="false">
      <c r="A9" s="0" t="n">
        <v>8</v>
      </c>
      <c r="B9" s="1" t="n">
        <v>44335</v>
      </c>
      <c r="C9" s="2" t="n">
        <f aca="false">YEAR(B9)</f>
        <v>2021</v>
      </c>
      <c r="D9" s="2" t="n">
        <f aca="false">WEEKNUM(B9,1)</f>
        <v>21</v>
      </c>
      <c r="E9" s="16" t="s">
        <v>18</v>
      </c>
      <c r="F9" s="0" t="s">
        <v>17</v>
      </c>
      <c r="I9" s="4" t="n">
        <v>32.7</v>
      </c>
      <c r="O9" s="6" t="s">
        <v>19</v>
      </c>
      <c r="P9" s="6"/>
      <c r="Q9" s="6" t="s">
        <v>20</v>
      </c>
    </row>
    <row r="10" customFormat="false" ht="13.8" hidden="false" customHeight="false" outlineLevel="0" collapsed="false">
      <c r="A10" s="0" t="n">
        <v>9</v>
      </c>
      <c r="B10" s="1" t="n">
        <v>44336</v>
      </c>
      <c r="C10" s="2" t="n">
        <f aca="false">YEAR(B10)</f>
        <v>2021</v>
      </c>
      <c r="D10" s="2" t="n">
        <f aca="false">WEEKNUM(B10,1)</f>
        <v>21</v>
      </c>
      <c r="E10" s="0" t="s">
        <v>17</v>
      </c>
      <c r="F10" s="16" t="s">
        <v>18</v>
      </c>
      <c r="I10" s="4" t="n">
        <v>32.7</v>
      </c>
      <c r="O10" s="6" t="s">
        <v>19</v>
      </c>
      <c r="P10" s="6"/>
      <c r="Q10" s="6" t="s">
        <v>20</v>
      </c>
    </row>
    <row r="11" customFormat="false" ht="13.8" hidden="false" customHeight="false" outlineLevel="0" collapsed="false">
      <c r="A11" s="0" t="n">
        <v>10</v>
      </c>
      <c r="B11" s="1" t="n">
        <v>44336</v>
      </c>
      <c r="C11" s="2" t="n">
        <f aca="false">YEAR(B11)</f>
        <v>2021</v>
      </c>
      <c r="D11" s="2" t="n">
        <f aca="false">WEEKNUM(B11,1)</f>
        <v>21</v>
      </c>
      <c r="E11" s="16" t="s">
        <v>18</v>
      </c>
      <c r="F11" s="0" t="s">
        <v>17</v>
      </c>
      <c r="I11" s="4" t="n">
        <v>32.7</v>
      </c>
      <c r="O11" s="6" t="s">
        <v>19</v>
      </c>
      <c r="P11" s="6"/>
      <c r="Q11" s="6" t="s">
        <v>20</v>
      </c>
    </row>
    <row r="12" customFormat="false" ht="13.8" hidden="false" customHeight="false" outlineLevel="0" collapsed="false">
      <c r="A12" s="0" t="n">
        <v>11</v>
      </c>
      <c r="B12" s="1" t="n">
        <v>44341</v>
      </c>
      <c r="C12" s="2" t="n">
        <f aca="false">YEAR(B12)</f>
        <v>2021</v>
      </c>
      <c r="D12" s="2" t="n">
        <f aca="false">WEEKNUM(B12,1)</f>
        <v>22</v>
      </c>
      <c r="E12" s="0" t="s">
        <v>17</v>
      </c>
      <c r="F12" s="16" t="s">
        <v>18</v>
      </c>
      <c r="I12" s="4" t="n">
        <v>32.7</v>
      </c>
      <c r="O12" s="6" t="s">
        <v>19</v>
      </c>
      <c r="P12" s="6"/>
      <c r="Q12" s="6" t="s">
        <v>20</v>
      </c>
    </row>
    <row r="13" customFormat="false" ht="13.8" hidden="false" customHeight="false" outlineLevel="0" collapsed="false">
      <c r="A13" s="0" t="n">
        <v>12</v>
      </c>
      <c r="B13" s="1" t="n">
        <v>44341</v>
      </c>
      <c r="C13" s="2" t="n">
        <f aca="false">YEAR(B13)</f>
        <v>2021</v>
      </c>
      <c r="D13" s="2" t="n">
        <f aca="false">WEEKNUM(B13,1)</f>
        <v>22</v>
      </c>
      <c r="E13" s="16" t="s">
        <v>18</v>
      </c>
      <c r="F13" s="0" t="s">
        <v>17</v>
      </c>
      <c r="I13" s="4" t="n">
        <v>32.7</v>
      </c>
      <c r="O13" s="6" t="s">
        <v>19</v>
      </c>
      <c r="P13" s="6"/>
      <c r="Q13" s="6" t="s">
        <v>20</v>
      </c>
    </row>
    <row r="14" customFormat="false" ht="13.8" hidden="false" customHeight="false" outlineLevel="0" collapsed="false">
      <c r="A14" s="0" t="n">
        <v>13</v>
      </c>
      <c r="B14" s="1" t="n">
        <v>44342</v>
      </c>
      <c r="C14" s="2" t="n">
        <f aca="false">YEAR(B14)</f>
        <v>2021</v>
      </c>
      <c r="D14" s="2" t="n">
        <f aca="false">WEEKNUM(B14,1)</f>
        <v>22</v>
      </c>
      <c r="E14" s="0" t="s">
        <v>17</v>
      </c>
      <c r="F14" s="16" t="s">
        <v>18</v>
      </c>
      <c r="I14" s="4" t="n">
        <v>32.7</v>
      </c>
      <c r="O14" s="6" t="s">
        <v>19</v>
      </c>
      <c r="P14" s="6"/>
      <c r="Q14" s="6" t="s">
        <v>20</v>
      </c>
    </row>
    <row r="15" customFormat="false" ht="13.8" hidden="false" customHeight="false" outlineLevel="0" collapsed="false">
      <c r="A15" s="0" t="n">
        <v>14</v>
      </c>
      <c r="B15" s="1" t="n">
        <v>44342</v>
      </c>
      <c r="C15" s="2" t="n">
        <f aca="false">YEAR(B15)</f>
        <v>2021</v>
      </c>
      <c r="D15" s="2" t="n">
        <f aca="false">WEEKNUM(B15,1)</f>
        <v>22</v>
      </c>
      <c r="E15" s="16" t="s">
        <v>18</v>
      </c>
      <c r="F15" s="0" t="s">
        <v>17</v>
      </c>
      <c r="I15" s="4" t="n">
        <v>32.7</v>
      </c>
      <c r="O15" s="6" t="s">
        <v>19</v>
      </c>
      <c r="P15" s="6"/>
      <c r="Q15" s="6" t="s">
        <v>20</v>
      </c>
    </row>
    <row r="16" customFormat="false" ht="13.8" hidden="false" customHeight="false" outlineLevel="0" collapsed="false">
      <c r="A16" s="0" t="n">
        <v>15</v>
      </c>
      <c r="B16" s="1" t="n">
        <v>44343</v>
      </c>
      <c r="C16" s="2" t="n">
        <f aca="false">YEAR(B16)</f>
        <v>2021</v>
      </c>
      <c r="D16" s="2" t="n">
        <f aca="false">WEEKNUM(B16,1)</f>
        <v>22</v>
      </c>
      <c r="E16" s="0" t="s">
        <v>17</v>
      </c>
      <c r="F16" s="16" t="s">
        <v>18</v>
      </c>
      <c r="I16" s="4" t="n">
        <v>32.7</v>
      </c>
      <c r="O16" s="6" t="s">
        <v>19</v>
      </c>
      <c r="P16" s="6"/>
      <c r="Q16" s="6" t="s">
        <v>20</v>
      </c>
    </row>
    <row r="17" customFormat="false" ht="13.8" hidden="false" customHeight="false" outlineLevel="0" collapsed="false">
      <c r="A17" s="0" t="n">
        <v>16</v>
      </c>
      <c r="B17" s="1" t="n">
        <v>44343</v>
      </c>
      <c r="C17" s="2" t="n">
        <f aca="false">YEAR(B17)</f>
        <v>2021</v>
      </c>
      <c r="D17" s="2" t="n">
        <f aca="false">WEEKNUM(B17,1)</f>
        <v>22</v>
      </c>
      <c r="E17" s="16" t="s">
        <v>18</v>
      </c>
      <c r="F17" s="0" t="s">
        <v>17</v>
      </c>
      <c r="I17" s="4" t="n">
        <v>32.7</v>
      </c>
      <c r="O17" s="6" t="s">
        <v>19</v>
      </c>
      <c r="P17" s="6"/>
      <c r="Q17" s="6" t="s">
        <v>20</v>
      </c>
    </row>
    <row r="18" customFormat="false" ht="13.8" hidden="false" customHeight="false" outlineLevel="0" collapsed="false">
      <c r="A18" s="0" t="n">
        <v>17</v>
      </c>
      <c r="B18" s="1" t="n">
        <v>44344</v>
      </c>
      <c r="C18" s="2" t="n">
        <f aca="false">YEAR(B18)</f>
        <v>2021</v>
      </c>
      <c r="D18" s="2" t="n">
        <f aca="false">WEEKNUM(B18,1)</f>
        <v>22</v>
      </c>
      <c r="E18" s="0" t="s">
        <v>17</v>
      </c>
      <c r="F18" s="16" t="s">
        <v>18</v>
      </c>
      <c r="I18" s="4" t="n">
        <v>32.7</v>
      </c>
      <c r="O18" s="6" t="s">
        <v>19</v>
      </c>
      <c r="P18" s="6"/>
      <c r="Q18" s="6" t="s">
        <v>20</v>
      </c>
    </row>
    <row r="19" customFormat="false" ht="13.8" hidden="false" customHeight="false" outlineLevel="0" collapsed="false">
      <c r="A19" s="0" t="n">
        <v>18</v>
      </c>
      <c r="B19" s="1" t="n">
        <v>44344</v>
      </c>
      <c r="C19" s="2" t="n">
        <f aca="false">YEAR(B19)</f>
        <v>2021</v>
      </c>
      <c r="D19" s="2" t="n">
        <f aca="false">WEEKNUM(B19,1)</f>
        <v>22</v>
      </c>
      <c r="E19" s="16" t="s">
        <v>18</v>
      </c>
      <c r="F19" s="0" t="s">
        <v>17</v>
      </c>
      <c r="I19" s="4" t="n">
        <v>32.7</v>
      </c>
      <c r="O19" s="6" t="s">
        <v>19</v>
      </c>
      <c r="P19" s="6"/>
      <c r="Q19" s="6" t="s">
        <v>20</v>
      </c>
    </row>
    <row r="20" customFormat="false" ht="13.8" hidden="false" customHeight="false" outlineLevel="0" collapsed="false">
      <c r="A20" s="0" t="n">
        <v>19</v>
      </c>
      <c r="B20" s="1" t="n">
        <v>44361</v>
      </c>
      <c r="C20" s="2" t="n">
        <f aca="false">YEAR(B20)</f>
        <v>2021</v>
      </c>
      <c r="D20" s="2" t="n">
        <f aca="false">WEEKNUM(B20,1)</f>
        <v>25</v>
      </c>
      <c r="E20" s="0" t="s">
        <v>17</v>
      </c>
      <c r="F20" s="16" t="s">
        <v>18</v>
      </c>
      <c r="I20" s="4" t="n">
        <v>32.7</v>
      </c>
      <c r="O20" s="6" t="s">
        <v>19</v>
      </c>
      <c r="P20" s="6"/>
      <c r="Q20" s="6" t="s">
        <v>20</v>
      </c>
    </row>
    <row r="21" customFormat="false" ht="13.8" hidden="false" customHeight="false" outlineLevel="0" collapsed="false">
      <c r="A21" s="0" t="n">
        <v>20</v>
      </c>
      <c r="B21" s="1" t="n">
        <v>44361</v>
      </c>
      <c r="C21" s="2" t="n">
        <f aca="false">YEAR(B21)</f>
        <v>2021</v>
      </c>
      <c r="D21" s="2" t="n">
        <f aca="false">WEEKNUM(B21,1)</f>
        <v>25</v>
      </c>
      <c r="E21" s="16" t="s">
        <v>18</v>
      </c>
      <c r="F21" s="0" t="s">
        <v>17</v>
      </c>
      <c r="I21" s="4" t="n">
        <v>32.7</v>
      </c>
      <c r="O21" s="6" t="s">
        <v>19</v>
      </c>
      <c r="P21" s="6"/>
      <c r="Q21" s="6" t="s">
        <v>20</v>
      </c>
    </row>
    <row r="22" customFormat="false" ht="13.8" hidden="false" customHeight="false" outlineLevel="0" collapsed="false">
      <c r="A22" s="0" t="n">
        <v>21</v>
      </c>
      <c r="B22" s="1" t="n">
        <v>44362</v>
      </c>
      <c r="C22" s="2" t="n">
        <f aca="false">YEAR(B22)</f>
        <v>2021</v>
      </c>
      <c r="D22" s="2" t="n">
        <f aca="false">WEEKNUM(B22,1)</f>
        <v>25</v>
      </c>
      <c r="E22" s="0" t="s">
        <v>17</v>
      </c>
      <c r="F22" s="16" t="s">
        <v>18</v>
      </c>
      <c r="I22" s="4" t="n">
        <v>32.7</v>
      </c>
      <c r="O22" s="6" t="s">
        <v>19</v>
      </c>
      <c r="P22" s="6"/>
      <c r="Q22" s="6" t="s">
        <v>20</v>
      </c>
    </row>
    <row r="23" customFormat="false" ht="13.8" hidden="false" customHeight="false" outlineLevel="0" collapsed="false">
      <c r="A23" s="0" t="n">
        <v>22</v>
      </c>
      <c r="B23" s="1" t="n">
        <v>44362</v>
      </c>
      <c r="C23" s="2" t="n">
        <f aca="false">YEAR(B23)</f>
        <v>2021</v>
      </c>
      <c r="D23" s="2" t="n">
        <f aca="false">WEEKNUM(B23,1)</f>
        <v>25</v>
      </c>
      <c r="E23" s="16" t="s">
        <v>18</v>
      </c>
      <c r="F23" s="0" t="s">
        <v>17</v>
      </c>
      <c r="I23" s="4" t="n">
        <v>32.7</v>
      </c>
      <c r="O23" s="6" t="s">
        <v>19</v>
      </c>
      <c r="P23" s="6"/>
      <c r="Q23" s="6" t="s">
        <v>20</v>
      </c>
    </row>
    <row r="24" customFormat="false" ht="13.8" hidden="false" customHeight="false" outlineLevel="0" collapsed="false">
      <c r="A24" s="0" t="n">
        <v>23</v>
      </c>
      <c r="B24" s="1" t="n">
        <v>44363</v>
      </c>
      <c r="C24" s="2" t="n">
        <f aca="false">YEAR(B24)</f>
        <v>2021</v>
      </c>
      <c r="D24" s="2" t="n">
        <f aca="false">WEEKNUM(B24,1)</f>
        <v>25</v>
      </c>
      <c r="E24" s="0" t="s">
        <v>17</v>
      </c>
      <c r="F24" s="16" t="s">
        <v>18</v>
      </c>
      <c r="I24" s="4" t="n">
        <v>32.7</v>
      </c>
      <c r="O24" s="6" t="s">
        <v>19</v>
      </c>
      <c r="P24" s="6"/>
      <c r="Q24" s="6" t="s">
        <v>20</v>
      </c>
    </row>
    <row r="25" customFormat="false" ht="13.8" hidden="false" customHeight="false" outlineLevel="0" collapsed="false">
      <c r="A25" s="0" t="n">
        <v>24</v>
      </c>
      <c r="B25" s="1" t="n">
        <v>44363</v>
      </c>
      <c r="C25" s="2" t="n">
        <f aca="false">YEAR(B25)</f>
        <v>2021</v>
      </c>
      <c r="D25" s="2" t="n">
        <f aca="false">WEEKNUM(B25,1)</f>
        <v>25</v>
      </c>
      <c r="E25" s="16" t="s">
        <v>18</v>
      </c>
      <c r="F25" s="0" t="s">
        <v>17</v>
      </c>
      <c r="I25" s="4" t="n">
        <v>32.7</v>
      </c>
      <c r="O25" s="6" t="s">
        <v>19</v>
      </c>
      <c r="P25" s="6"/>
      <c r="Q25" s="6" t="s">
        <v>20</v>
      </c>
    </row>
    <row r="26" customFormat="false" ht="13.8" hidden="false" customHeight="false" outlineLevel="0" collapsed="false">
      <c r="A26" s="0" t="n">
        <v>25</v>
      </c>
      <c r="B26" s="1" t="n">
        <v>44365</v>
      </c>
      <c r="C26" s="2" t="n">
        <f aca="false">YEAR(B26)</f>
        <v>2021</v>
      </c>
      <c r="D26" s="2" t="n">
        <f aca="false">WEEKNUM(B26,1)</f>
        <v>25</v>
      </c>
      <c r="E26" s="0" t="s">
        <v>17</v>
      </c>
      <c r="F26" s="16" t="s">
        <v>18</v>
      </c>
      <c r="I26" s="4" t="n">
        <v>32.7</v>
      </c>
      <c r="O26" s="6" t="s">
        <v>19</v>
      </c>
      <c r="P26" s="6"/>
      <c r="Q26" s="6" t="s">
        <v>20</v>
      </c>
    </row>
    <row r="27" customFormat="false" ht="13.8" hidden="false" customHeight="false" outlineLevel="0" collapsed="false">
      <c r="A27" s="0" t="n">
        <v>26</v>
      </c>
      <c r="B27" s="1" t="n">
        <v>44365</v>
      </c>
      <c r="C27" s="2" t="n">
        <f aca="false">YEAR(B27)</f>
        <v>2021</v>
      </c>
      <c r="D27" s="2" t="n">
        <f aca="false">WEEKNUM(B27,1)</f>
        <v>25</v>
      </c>
      <c r="E27" s="16" t="s">
        <v>18</v>
      </c>
      <c r="F27" s="0" t="s">
        <v>17</v>
      </c>
      <c r="I27" s="4" t="n">
        <v>32.7</v>
      </c>
      <c r="O27" s="6" t="s">
        <v>19</v>
      </c>
      <c r="P27" s="6"/>
      <c r="Q27" s="6" t="s">
        <v>20</v>
      </c>
    </row>
    <row r="28" customFormat="false" ht="13.8" hidden="false" customHeight="false" outlineLevel="0" collapsed="false">
      <c r="A28" s="0" t="n">
        <v>27</v>
      </c>
      <c r="B28" s="1" t="n">
        <v>44368</v>
      </c>
      <c r="C28" s="2" t="n">
        <f aca="false">YEAR(B28)</f>
        <v>2021</v>
      </c>
      <c r="D28" s="2" t="n">
        <f aca="false">WEEKNUM(B28,1)</f>
        <v>26</v>
      </c>
      <c r="E28" s="0" t="s">
        <v>17</v>
      </c>
      <c r="F28" s="16" t="s">
        <v>18</v>
      </c>
      <c r="I28" s="4" t="n">
        <v>32.7</v>
      </c>
      <c r="O28" s="6" t="s">
        <v>19</v>
      </c>
      <c r="P28" s="6"/>
      <c r="Q28" s="6" t="s">
        <v>20</v>
      </c>
    </row>
    <row r="29" customFormat="false" ht="13.8" hidden="false" customHeight="false" outlineLevel="0" collapsed="false">
      <c r="A29" s="0" t="n">
        <v>28</v>
      </c>
      <c r="B29" s="1" t="n">
        <v>44368</v>
      </c>
      <c r="C29" s="2" t="n">
        <f aca="false">YEAR(B29)</f>
        <v>2021</v>
      </c>
      <c r="D29" s="2" t="n">
        <f aca="false">WEEKNUM(B29,1)</f>
        <v>26</v>
      </c>
      <c r="E29" s="16" t="s">
        <v>18</v>
      </c>
      <c r="F29" s="0" t="s">
        <v>17</v>
      </c>
      <c r="I29" s="4" t="n">
        <v>32.7</v>
      </c>
      <c r="O29" s="6" t="s">
        <v>19</v>
      </c>
      <c r="P29" s="6"/>
      <c r="Q29" s="6" t="s">
        <v>20</v>
      </c>
    </row>
    <row r="30" customFormat="false" ht="13.8" hidden="false" customHeight="false" outlineLevel="0" collapsed="false">
      <c r="A30" s="0" t="n">
        <v>29</v>
      </c>
      <c r="B30" s="1" t="n">
        <v>44369</v>
      </c>
      <c r="C30" s="2" t="n">
        <f aca="false">YEAR(B30)</f>
        <v>2021</v>
      </c>
      <c r="D30" s="2" t="n">
        <f aca="false">WEEKNUM(B30,1)</f>
        <v>26</v>
      </c>
      <c r="E30" s="0" t="s">
        <v>17</v>
      </c>
      <c r="F30" s="16" t="s">
        <v>18</v>
      </c>
      <c r="I30" s="4" t="n">
        <v>32.7</v>
      </c>
      <c r="O30" s="6" t="s">
        <v>19</v>
      </c>
      <c r="P30" s="6"/>
      <c r="Q30" s="6" t="s">
        <v>20</v>
      </c>
    </row>
    <row r="31" customFormat="false" ht="13.8" hidden="false" customHeight="false" outlineLevel="0" collapsed="false">
      <c r="A31" s="0" t="n">
        <v>30</v>
      </c>
      <c r="B31" s="1" t="n">
        <v>44369</v>
      </c>
      <c r="C31" s="2" t="n">
        <f aca="false">YEAR(B31)</f>
        <v>2021</v>
      </c>
      <c r="D31" s="2" t="n">
        <f aca="false">WEEKNUM(B31,1)</f>
        <v>26</v>
      </c>
      <c r="E31" s="16" t="s">
        <v>18</v>
      </c>
      <c r="F31" s="0" t="s">
        <v>17</v>
      </c>
      <c r="I31" s="4" t="n">
        <v>32.7</v>
      </c>
      <c r="O31" s="6" t="s">
        <v>19</v>
      </c>
      <c r="P31" s="6"/>
      <c r="Q31" s="6" t="s">
        <v>20</v>
      </c>
    </row>
    <row r="32" customFormat="false" ht="13.8" hidden="false" customHeight="false" outlineLevel="0" collapsed="false">
      <c r="A32" s="0" t="n">
        <v>31</v>
      </c>
      <c r="B32" s="1" t="n">
        <v>44370</v>
      </c>
      <c r="C32" s="2" t="n">
        <f aca="false">YEAR(B32)</f>
        <v>2021</v>
      </c>
      <c r="D32" s="2" t="n">
        <f aca="false">WEEKNUM(B32,1)</f>
        <v>26</v>
      </c>
      <c r="E32" s="0" t="s">
        <v>17</v>
      </c>
      <c r="F32" s="16" t="s">
        <v>18</v>
      </c>
      <c r="I32" s="4" t="n">
        <v>32.7</v>
      </c>
      <c r="O32" s="6" t="s">
        <v>19</v>
      </c>
      <c r="P32" s="6"/>
      <c r="Q32" s="6" t="s">
        <v>20</v>
      </c>
    </row>
    <row r="33" customFormat="false" ht="13.8" hidden="false" customHeight="false" outlineLevel="0" collapsed="false">
      <c r="A33" s="0" t="n">
        <v>32</v>
      </c>
      <c r="B33" s="1" t="n">
        <v>44370</v>
      </c>
      <c r="C33" s="2" t="n">
        <f aca="false">YEAR(B33)</f>
        <v>2021</v>
      </c>
      <c r="D33" s="2" t="n">
        <f aca="false">WEEKNUM(B33,1)</f>
        <v>26</v>
      </c>
      <c r="E33" s="16" t="s">
        <v>18</v>
      </c>
      <c r="F33" s="0" t="s">
        <v>17</v>
      </c>
      <c r="I33" s="4" t="n">
        <v>32.7</v>
      </c>
      <c r="O33" s="6" t="s">
        <v>19</v>
      </c>
      <c r="P33" s="6"/>
      <c r="Q33" s="6" t="s">
        <v>20</v>
      </c>
    </row>
    <row r="34" customFormat="false" ht="13.8" hidden="false" customHeight="false" outlineLevel="0" collapsed="false">
      <c r="A34" s="0" t="n">
        <v>33</v>
      </c>
      <c r="B34" s="1" t="n">
        <v>44371</v>
      </c>
      <c r="C34" s="2" t="n">
        <f aca="false">YEAR(B34)</f>
        <v>2021</v>
      </c>
      <c r="D34" s="2" t="n">
        <f aca="false">WEEKNUM(B34,1)</f>
        <v>26</v>
      </c>
      <c r="E34" s="0" t="s">
        <v>17</v>
      </c>
      <c r="F34" s="16" t="s">
        <v>18</v>
      </c>
      <c r="I34" s="4" t="n">
        <v>32.7</v>
      </c>
      <c r="O34" s="6" t="s">
        <v>19</v>
      </c>
      <c r="P34" s="6"/>
      <c r="Q34" s="6" t="s">
        <v>20</v>
      </c>
    </row>
    <row r="35" customFormat="false" ht="13.8" hidden="false" customHeight="false" outlineLevel="0" collapsed="false">
      <c r="A35" s="0" t="n">
        <v>34</v>
      </c>
      <c r="B35" s="1" t="n">
        <v>44371</v>
      </c>
      <c r="C35" s="2" t="n">
        <f aca="false">YEAR(B35)</f>
        <v>2021</v>
      </c>
      <c r="D35" s="2" t="n">
        <f aca="false">WEEKNUM(B35,1)</f>
        <v>26</v>
      </c>
      <c r="E35" s="16" t="s">
        <v>18</v>
      </c>
      <c r="F35" s="0" t="s">
        <v>17</v>
      </c>
      <c r="I35" s="4" t="n">
        <v>32.7</v>
      </c>
      <c r="O35" s="6" t="s">
        <v>19</v>
      </c>
      <c r="P35" s="6"/>
      <c r="Q35" s="6" t="s">
        <v>20</v>
      </c>
    </row>
    <row r="36" customFormat="false" ht="13.8" hidden="false" customHeight="false" outlineLevel="0" collapsed="false">
      <c r="A36" s="0" t="n">
        <v>35</v>
      </c>
      <c r="B36" s="1" t="n">
        <v>44372</v>
      </c>
      <c r="C36" s="2" t="n">
        <f aca="false">YEAR(B36)</f>
        <v>2021</v>
      </c>
      <c r="D36" s="2" t="n">
        <f aca="false">WEEKNUM(B36,1)</f>
        <v>26</v>
      </c>
      <c r="E36" s="0" t="s">
        <v>17</v>
      </c>
      <c r="F36" s="16" t="s">
        <v>18</v>
      </c>
      <c r="I36" s="4" t="n">
        <v>32.7</v>
      </c>
      <c r="O36" s="6" t="s">
        <v>19</v>
      </c>
      <c r="P36" s="6"/>
      <c r="Q36" s="6" t="s">
        <v>20</v>
      </c>
    </row>
    <row r="37" customFormat="false" ht="13.8" hidden="false" customHeight="false" outlineLevel="0" collapsed="false">
      <c r="A37" s="0" t="n">
        <v>36</v>
      </c>
      <c r="B37" s="1" t="n">
        <v>44372</v>
      </c>
      <c r="C37" s="2" t="n">
        <f aca="false">YEAR(B37)</f>
        <v>2021</v>
      </c>
      <c r="D37" s="2" t="n">
        <f aca="false">WEEKNUM(B37,1)</f>
        <v>26</v>
      </c>
      <c r="E37" s="16" t="s">
        <v>18</v>
      </c>
      <c r="F37" s="0" t="s">
        <v>17</v>
      </c>
      <c r="I37" s="4" t="n">
        <v>32.7</v>
      </c>
      <c r="O37" s="6" t="s">
        <v>19</v>
      </c>
      <c r="P37" s="6"/>
      <c r="Q37" s="6" t="s">
        <v>20</v>
      </c>
    </row>
    <row r="38" customFormat="false" ht="13.8" hidden="false" customHeight="false" outlineLevel="0" collapsed="false">
      <c r="A38" s="0" t="n">
        <v>37</v>
      </c>
      <c r="B38" s="1" t="n">
        <v>44375</v>
      </c>
      <c r="C38" s="2" t="n">
        <f aca="false">YEAR(B38)</f>
        <v>2021</v>
      </c>
      <c r="D38" s="2" t="n">
        <f aca="false">WEEKNUM(B38,1)</f>
        <v>27</v>
      </c>
      <c r="E38" s="0" t="s">
        <v>17</v>
      </c>
      <c r="F38" s="16" t="s">
        <v>18</v>
      </c>
      <c r="I38" s="4" t="n">
        <v>32.7</v>
      </c>
      <c r="O38" s="6" t="s">
        <v>19</v>
      </c>
      <c r="P38" s="6"/>
      <c r="Q38" s="6" t="s">
        <v>20</v>
      </c>
    </row>
    <row r="39" customFormat="false" ht="13.8" hidden="false" customHeight="false" outlineLevel="0" collapsed="false">
      <c r="A39" s="0" t="n">
        <v>38</v>
      </c>
      <c r="B39" s="1" t="n">
        <v>44375</v>
      </c>
      <c r="C39" s="2" t="n">
        <f aca="false">YEAR(B39)</f>
        <v>2021</v>
      </c>
      <c r="D39" s="2" t="n">
        <f aca="false">WEEKNUM(B39,1)</f>
        <v>27</v>
      </c>
      <c r="E39" s="16" t="s">
        <v>18</v>
      </c>
      <c r="F39" s="0" t="s">
        <v>17</v>
      </c>
      <c r="I39" s="4" t="n">
        <v>32.7</v>
      </c>
      <c r="O39" s="6" t="s">
        <v>19</v>
      </c>
      <c r="P39" s="6"/>
      <c r="Q39" s="6" t="s">
        <v>20</v>
      </c>
    </row>
    <row r="40" customFormat="false" ht="13.8" hidden="false" customHeight="false" outlineLevel="0" collapsed="false">
      <c r="A40" s="0" t="n">
        <v>39</v>
      </c>
      <c r="B40" s="1" t="n">
        <v>44376</v>
      </c>
      <c r="C40" s="2" t="n">
        <f aca="false">YEAR(B40)</f>
        <v>2021</v>
      </c>
      <c r="D40" s="2" t="n">
        <f aca="false">WEEKNUM(B40,1)</f>
        <v>27</v>
      </c>
      <c r="E40" s="0" t="s">
        <v>17</v>
      </c>
      <c r="F40" s="16" t="s">
        <v>18</v>
      </c>
      <c r="I40" s="4" t="n">
        <v>32.7</v>
      </c>
      <c r="O40" s="6" t="s">
        <v>19</v>
      </c>
      <c r="P40" s="6"/>
      <c r="Q40" s="6" t="s">
        <v>20</v>
      </c>
    </row>
    <row r="41" customFormat="false" ht="13.8" hidden="false" customHeight="false" outlineLevel="0" collapsed="false">
      <c r="A41" s="0" t="n">
        <v>40</v>
      </c>
      <c r="B41" s="1" t="n">
        <v>44376</v>
      </c>
      <c r="C41" s="2" t="n">
        <f aca="false">YEAR(B41)</f>
        <v>2021</v>
      </c>
      <c r="D41" s="2" t="n">
        <f aca="false">WEEKNUM(B41,1)</f>
        <v>27</v>
      </c>
      <c r="E41" s="16" t="s">
        <v>18</v>
      </c>
      <c r="F41" s="0" t="s">
        <v>17</v>
      </c>
      <c r="I41" s="4" t="n">
        <v>32.7</v>
      </c>
      <c r="O41" s="6" t="s">
        <v>19</v>
      </c>
      <c r="P41" s="6"/>
      <c r="Q41" s="6" t="s">
        <v>20</v>
      </c>
    </row>
    <row r="42" customFormat="false" ht="13.8" hidden="false" customHeight="false" outlineLevel="0" collapsed="false">
      <c r="A42" s="0" t="n">
        <v>41</v>
      </c>
      <c r="B42" s="1" t="n">
        <v>44377</v>
      </c>
      <c r="C42" s="2" t="n">
        <f aca="false">YEAR(B42)</f>
        <v>2021</v>
      </c>
      <c r="D42" s="2" t="n">
        <f aca="false">WEEKNUM(B42,1)</f>
        <v>27</v>
      </c>
      <c r="E42" s="0" t="s">
        <v>17</v>
      </c>
      <c r="F42" s="16" t="s">
        <v>18</v>
      </c>
      <c r="I42" s="4" t="n">
        <v>32.7</v>
      </c>
      <c r="O42" s="6" t="s">
        <v>19</v>
      </c>
      <c r="P42" s="6"/>
      <c r="Q42" s="6" t="s">
        <v>20</v>
      </c>
    </row>
    <row r="43" customFormat="false" ht="13.8" hidden="false" customHeight="false" outlineLevel="0" collapsed="false">
      <c r="A43" s="0" t="n">
        <v>42</v>
      </c>
      <c r="B43" s="1" t="n">
        <v>44377</v>
      </c>
      <c r="C43" s="2" t="n">
        <f aca="false">YEAR(B43)</f>
        <v>2021</v>
      </c>
      <c r="D43" s="2" t="n">
        <f aca="false">WEEKNUM(B43,1)</f>
        <v>27</v>
      </c>
      <c r="E43" s="16" t="s">
        <v>18</v>
      </c>
      <c r="F43" s="0" t="s">
        <v>17</v>
      </c>
      <c r="I43" s="4" t="n">
        <v>32.7</v>
      </c>
      <c r="O43" s="6" t="s">
        <v>19</v>
      </c>
      <c r="P43" s="6"/>
      <c r="Q43" s="6" t="s">
        <v>20</v>
      </c>
    </row>
    <row r="44" customFormat="false" ht="13.8" hidden="false" customHeight="false" outlineLevel="0" collapsed="false">
      <c r="A44" s="0" t="n">
        <v>43</v>
      </c>
      <c r="B44" s="1" t="n">
        <v>44378</v>
      </c>
      <c r="C44" s="2" t="n">
        <f aca="false">YEAR(B44)</f>
        <v>2021</v>
      </c>
      <c r="D44" s="2" t="n">
        <f aca="false">WEEKNUM(B44,1)</f>
        <v>27</v>
      </c>
      <c r="E44" s="0" t="s">
        <v>17</v>
      </c>
      <c r="F44" s="16" t="s">
        <v>18</v>
      </c>
      <c r="I44" s="4" t="n">
        <v>32.7</v>
      </c>
      <c r="O44" s="6" t="s">
        <v>19</v>
      </c>
      <c r="P44" s="6"/>
      <c r="Q44" s="6" t="s">
        <v>20</v>
      </c>
    </row>
    <row r="45" customFormat="false" ht="13.8" hidden="false" customHeight="false" outlineLevel="0" collapsed="false">
      <c r="A45" s="0" t="n">
        <v>44</v>
      </c>
      <c r="B45" s="1" t="n">
        <v>44378</v>
      </c>
      <c r="C45" s="2" t="n">
        <f aca="false">YEAR(B45)</f>
        <v>2021</v>
      </c>
      <c r="D45" s="2" t="n">
        <f aca="false">WEEKNUM(B45,1)</f>
        <v>27</v>
      </c>
      <c r="E45" s="16" t="s">
        <v>18</v>
      </c>
      <c r="F45" s="0" t="s">
        <v>17</v>
      </c>
      <c r="I45" s="4" t="n">
        <v>32.7</v>
      </c>
      <c r="O45" s="6" t="s">
        <v>19</v>
      </c>
      <c r="P45" s="6"/>
      <c r="Q45" s="6" t="s">
        <v>20</v>
      </c>
    </row>
    <row r="46" customFormat="false" ht="13.8" hidden="false" customHeight="false" outlineLevel="0" collapsed="false">
      <c r="A46" s="0" t="n">
        <v>45</v>
      </c>
      <c r="B46" s="1" t="n">
        <v>44379</v>
      </c>
      <c r="C46" s="2" t="n">
        <f aca="false">YEAR(B46)</f>
        <v>2021</v>
      </c>
      <c r="D46" s="2" t="n">
        <f aca="false">WEEKNUM(B46,1)</f>
        <v>27</v>
      </c>
      <c r="E46" s="0" t="s">
        <v>17</v>
      </c>
      <c r="F46" s="16" t="s">
        <v>18</v>
      </c>
      <c r="I46" s="4" t="n">
        <v>32.7</v>
      </c>
      <c r="O46" s="6" t="s">
        <v>19</v>
      </c>
      <c r="P46" s="6"/>
      <c r="Q46" s="6" t="s">
        <v>20</v>
      </c>
    </row>
    <row r="47" customFormat="false" ht="13.8" hidden="false" customHeight="false" outlineLevel="0" collapsed="false">
      <c r="A47" s="0" t="n">
        <v>46</v>
      </c>
      <c r="B47" s="1" t="n">
        <v>44379</v>
      </c>
      <c r="C47" s="2" t="n">
        <f aca="false">YEAR(B47)</f>
        <v>2021</v>
      </c>
      <c r="D47" s="2" t="n">
        <f aca="false">WEEKNUM(B47,1)</f>
        <v>27</v>
      </c>
      <c r="E47" s="16" t="s">
        <v>18</v>
      </c>
      <c r="F47" s="0" t="s">
        <v>17</v>
      </c>
      <c r="I47" s="4" t="n">
        <v>32.7</v>
      </c>
      <c r="O47" s="6" t="s">
        <v>19</v>
      </c>
      <c r="P47" s="6"/>
      <c r="Q47" s="6" t="s">
        <v>20</v>
      </c>
    </row>
    <row r="48" customFormat="false" ht="13.8" hidden="false" customHeight="false" outlineLevel="0" collapsed="false">
      <c r="A48" s="0" t="n">
        <v>47</v>
      </c>
      <c r="B48" s="1" t="n">
        <v>44382</v>
      </c>
      <c r="C48" s="2" t="n">
        <f aca="false">YEAR(B48)</f>
        <v>2021</v>
      </c>
      <c r="D48" s="2" t="n">
        <f aca="false">WEEKNUM(B48,1)</f>
        <v>28</v>
      </c>
      <c r="E48" s="0" t="s">
        <v>17</v>
      </c>
      <c r="F48" s="16" t="s">
        <v>18</v>
      </c>
      <c r="I48" s="4" t="n">
        <v>32.7</v>
      </c>
      <c r="O48" s="6" t="s">
        <v>19</v>
      </c>
      <c r="P48" s="6"/>
      <c r="Q48" s="6" t="s">
        <v>20</v>
      </c>
    </row>
    <row r="49" customFormat="false" ht="13.8" hidden="false" customHeight="false" outlineLevel="0" collapsed="false">
      <c r="A49" s="0" t="n">
        <v>48</v>
      </c>
      <c r="B49" s="1" t="n">
        <v>44382</v>
      </c>
      <c r="C49" s="2" t="n">
        <f aca="false">YEAR(B49)</f>
        <v>2021</v>
      </c>
      <c r="D49" s="2" t="n">
        <f aca="false">WEEKNUM(B49,1)</f>
        <v>28</v>
      </c>
      <c r="E49" s="16" t="s">
        <v>18</v>
      </c>
      <c r="F49" s="0" t="s">
        <v>17</v>
      </c>
      <c r="I49" s="4" t="n">
        <v>32.7</v>
      </c>
      <c r="O49" s="6" t="s">
        <v>19</v>
      </c>
      <c r="P49" s="6"/>
      <c r="Q49" s="6" t="s">
        <v>20</v>
      </c>
    </row>
    <row r="50" customFormat="false" ht="13.8" hidden="false" customHeight="false" outlineLevel="0" collapsed="false">
      <c r="A50" s="0" t="n">
        <v>49</v>
      </c>
      <c r="B50" s="1" t="n">
        <v>44383</v>
      </c>
      <c r="C50" s="2" t="n">
        <f aca="false">YEAR(B50)</f>
        <v>2021</v>
      </c>
      <c r="D50" s="2" t="n">
        <f aca="false">WEEKNUM(B50,1)</f>
        <v>28</v>
      </c>
      <c r="E50" s="0" t="s">
        <v>17</v>
      </c>
      <c r="F50" s="16" t="s">
        <v>18</v>
      </c>
      <c r="I50" s="4" t="n">
        <v>32.7</v>
      </c>
      <c r="O50" s="6" t="s">
        <v>19</v>
      </c>
      <c r="P50" s="6"/>
      <c r="Q50" s="6" t="s">
        <v>20</v>
      </c>
    </row>
    <row r="51" customFormat="false" ht="13.8" hidden="false" customHeight="false" outlineLevel="0" collapsed="false">
      <c r="A51" s="0" t="n">
        <v>50</v>
      </c>
      <c r="B51" s="1" t="n">
        <v>44383</v>
      </c>
      <c r="C51" s="2" t="n">
        <f aca="false">YEAR(B51)</f>
        <v>2021</v>
      </c>
      <c r="D51" s="2" t="n">
        <f aca="false">WEEKNUM(B51,1)</f>
        <v>28</v>
      </c>
      <c r="E51" s="16" t="s">
        <v>18</v>
      </c>
      <c r="F51" s="0" t="s">
        <v>17</v>
      </c>
      <c r="I51" s="4" t="n">
        <v>32.7</v>
      </c>
      <c r="O51" s="6" t="s">
        <v>19</v>
      </c>
      <c r="P51" s="6"/>
      <c r="Q51" s="6" t="s">
        <v>20</v>
      </c>
    </row>
    <row r="52" customFormat="false" ht="13.8" hidden="false" customHeight="false" outlineLevel="0" collapsed="false">
      <c r="A52" s="0" t="n">
        <v>51</v>
      </c>
      <c r="B52" s="1" t="n">
        <v>44384</v>
      </c>
      <c r="C52" s="2" t="n">
        <f aca="false">YEAR(B52)</f>
        <v>2021</v>
      </c>
      <c r="D52" s="2" t="n">
        <f aca="false">WEEKNUM(B52,1)</f>
        <v>28</v>
      </c>
      <c r="E52" s="0" t="s">
        <v>17</v>
      </c>
      <c r="F52" s="16" t="s">
        <v>18</v>
      </c>
      <c r="I52" s="4" t="n">
        <v>32.7</v>
      </c>
      <c r="O52" s="6" t="s">
        <v>19</v>
      </c>
      <c r="P52" s="6"/>
      <c r="Q52" s="6" t="s">
        <v>20</v>
      </c>
    </row>
    <row r="53" customFormat="false" ht="13.8" hidden="false" customHeight="false" outlineLevel="0" collapsed="false">
      <c r="A53" s="0" t="n">
        <v>52</v>
      </c>
      <c r="B53" s="1" t="n">
        <v>44384</v>
      </c>
      <c r="C53" s="2" t="n">
        <f aca="false">YEAR(B53)</f>
        <v>2021</v>
      </c>
      <c r="D53" s="2" t="n">
        <f aca="false">WEEKNUM(B53,1)</f>
        <v>28</v>
      </c>
      <c r="E53" s="16" t="s">
        <v>18</v>
      </c>
      <c r="F53" s="0" t="s">
        <v>17</v>
      </c>
      <c r="I53" s="4" t="n">
        <v>32.7</v>
      </c>
      <c r="O53" s="6" t="s">
        <v>19</v>
      </c>
      <c r="P53" s="6"/>
      <c r="Q53" s="6" t="s">
        <v>20</v>
      </c>
    </row>
    <row r="54" customFormat="false" ht="13.8" hidden="false" customHeight="false" outlineLevel="0" collapsed="false">
      <c r="A54" s="0" t="n">
        <v>53</v>
      </c>
      <c r="B54" s="1" t="n">
        <v>44385</v>
      </c>
      <c r="C54" s="2" t="n">
        <f aca="false">YEAR(B54)</f>
        <v>2021</v>
      </c>
      <c r="D54" s="2" t="n">
        <f aca="false">WEEKNUM(B54,1)</f>
        <v>28</v>
      </c>
      <c r="E54" s="0" t="s">
        <v>17</v>
      </c>
      <c r="F54" s="16" t="s">
        <v>18</v>
      </c>
      <c r="I54" s="4" t="n">
        <v>32.7</v>
      </c>
      <c r="O54" s="6" t="s">
        <v>19</v>
      </c>
      <c r="P54" s="6"/>
      <c r="Q54" s="6" t="s">
        <v>20</v>
      </c>
    </row>
    <row r="55" customFormat="false" ht="13.8" hidden="false" customHeight="false" outlineLevel="0" collapsed="false">
      <c r="A55" s="0" t="n">
        <v>54</v>
      </c>
      <c r="B55" s="1" t="n">
        <v>44385</v>
      </c>
      <c r="C55" s="2" t="n">
        <f aca="false">YEAR(B55)</f>
        <v>2021</v>
      </c>
      <c r="D55" s="2" t="n">
        <f aca="false">WEEKNUM(B55,1)</f>
        <v>28</v>
      </c>
      <c r="E55" s="16" t="s">
        <v>18</v>
      </c>
      <c r="F55" s="0" t="s">
        <v>17</v>
      </c>
      <c r="I55" s="4" t="n">
        <v>32.7</v>
      </c>
      <c r="O55" s="6" t="s">
        <v>19</v>
      </c>
      <c r="P55" s="6"/>
      <c r="Q55" s="6" t="s">
        <v>20</v>
      </c>
    </row>
    <row r="56" customFormat="false" ht="13.8" hidden="false" customHeight="false" outlineLevel="0" collapsed="false">
      <c r="A56" s="0" t="n">
        <v>55</v>
      </c>
      <c r="B56" s="1" t="n">
        <v>44386</v>
      </c>
      <c r="C56" s="2" t="n">
        <f aca="false">YEAR(B56)</f>
        <v>2021</v>
      </c>
      <c r="D56" s="2" t="n">
        <f aca="false">WEEKNUM(B56,1)</f>
        <v>28</v>
      </c>
      <c r="E56" s="0" t="s">
        <v>17</v>
      </c>
      <c r="F56" s="16" t="s">
        <v>18</v>
      </c>
      <c r="I56" s="4" t="n">
        <v>32.7</v>
      </c>
      <c r="O56" s="6" t="s">
        <v>19</v>
      </c>
      <c r="P56" s="6"/>
      <c r="Q56" s="6" t="s">
        <v>20</v>
      </c>
    </row>
    <row r="57" customFormat="false" ht="13.8" hidden="false" customHeight="false" outlineLevel="0" collapsed="false">
      <c r="A57" s="0" t="n">
        <v>56</v>
      </c>
      <c r="B57" s="1" t="n">
        <v>44386</v>
      </c>
      <c r="C57" s="2" t="n">
        <f aca="false">YEAR(B57)</f>
        <v>2021</v>
      </c>
      <c r="D57" s="2" t="n">
        <f aca="false">WEEKNUM(B57,1)</f>
        <v>28</v>
      </c>
      <c r="E57" s="16" t="s">
        <v>18</v>
      </c>
      <c r="F57" s="0" t="s">
        <v>17</v>
      </c>
      <c r="I57" s="4" t="n">
        <v>32.7</v>
      </c>
      <c r="O57" s="6" t="s">
        <v>19</v>
      </c>
      <c r="P57" s="6"/>
      <c r="Q57" s="6" t="s">
        <v>20</v>
      </c>
    </row>
    <row r="58" customFormat="false" ht="13.8" hidden="false" customHeight="false" outlineLevel="0" collapsed="false">
      <c r="A58" s="0" t="n">
        <v>57</v>
      </c>
      <c r="B58" s="1" t="n">
        <v>44389</v>
      </c>
      <c r="C58" s="2" t="n">
        <f aca="false">YEAR(B58)</f>
        <v>2021</v>
      </c>
      <c r="D58" s="2" t="n">
        <f aca="false">WEEKNUM(B58,1)</f>
        <v>29</v>
      </c>
      <c r="E58" s="0" t="s">
        <v>17</v>
      </c>
      <c r="F58" s="16" t="s">
        <v>18</v>
      </c>
      <c r="I58" s="4" t="n">
        <v>32.7</v>
      </c>
      <c r="O58" s="6" t="s">
        <v>19</v>
      </c>
      <c r="P58" s="6"/>
      <c r="Q58" s="6" t="s">
        <v>20</v>
      </c>
    </row>
    <row r="59" customFormat="false" ht="13.8" hidden="false" customHeight="false" outlineLevel="0" collapsed="false">
      <c r="A59" s="0" t="n">
        <v>58</v>
      </c>
      <c r="B59" s="1" t="n">
        <v>44389</v>
      </c>
      <c r="C59" s="2" t="n">
        <f aca="false">YEAR(B59)</f>
        <v>2021</v>
      </c>
      <c r="D59" s="2" t="n">
        <f aca="false">WEEKNUM(B59,1)</f>
        <v>29</v>
      </c>
      <c r="E59" s="16" t="s">
        <v>18</v>
      </c>
      <c r="F59" s="0" t="s">
        <v>17</v>
      </c>
      <c r="I59" s="4" t="n">
        <v>32.7</v>
      </c>
      <c r="O59" s="6" t="s">
        <v>19</v>
      </c>
      <c r="P59" s="6"/>
      <c r="Q59" s="6" t="s">
        <v>20</v>
      </c>
    </row>
    <row r="60" customFormat="false" ht="13.8" hidden="false" customHeight="false" outlineLevel="0" collapsed="false">
      <c r="A60" s="0" t="n">
        <v>59</v>
      </c>
      <c r="B60" s="1" t="n">
        <v>44390</v>
      </c>
      <c r="C60" s="2" t="n">
        <f aca="false">YEAR(B60)</f>
        <v>2021</v>
      </c>
      <c r="D60" s="2" t="n">
        <f aca="false">WEEKNUM(B60,1)</f>
        <v>29</v>
      </c>
      <c r="E60" s="0" t="s">
        <v>17</v>
      </c>
      <c r="F60" s="16" t="s">
        <v>18</v>
      </c>
      <c r="I60" s="4" t="n">
        <v>32.7</v>
      </c>
      <c r="O60" s="6" t="s">
        <v>19</v>
      </c>
      <c r="P60" s="6"/>
      <c r="Q60" s="6" t="s">
        <v>20</v>
      </c>
    </row>
    <row r="61" customFormat="false" ht="13.8" hidden="false" customHeight="false" outlineLevel="0" collapsed="false">
      <c r="A61" s="0" t="n">
        <v>60</v>
      </c>
      <c r="B61" s="1" t="n">
        <v>44390</v>
      </c>
      <c r="C61" s="2" t="n">
        <f aca="false">YEAR(B61)</f>
        <v>2021</v>
      </c>
      <c r="D61" s="2" t="n">
        <f aca="false">WEEKNUM(B61,1)</f>
        <v>29</v>
      </c>
      <c r="E61" s="16" t="s">
        <v>18</v>
      </c>
      <c r="F61" s="0" t="s">
        <v>17</v>
      </c>
      <c r="I61" s="4" t="n">
        <v>32.7</v>
      </c>
      <c r="O61" s="6" t="s">
        <v>19</v>
      </c>
      <c r="P61" s="6"/>
      <c r="Q61" s="6" t="s">
        <v>20</v>
      </c>
    </row>
    <row r="62" customFormat="false" ht="13.8" hidden="false" customHeight="false" outlineLevel="0" collapsed="false">
      <c r="A62" s="0" t="n">
        <v>61</v>
      </c>
      <c r="B62" s="1" t="n">
        <v>44391</v>
      </c>
      <c r="C62" s="2" t="n">
        <f aca="false">YEAR(B62)</f>
        <v>2021</v>
      </c>
      <c r="D62" s="2" t="n">
        <f aca="false">WEEKNUM(B62,1)</f>
        <v>29</v>
      </c>
      <c r="E62" s="0" t="s">
        <v>17</v>
      </c>
      <c r="F62" s="16" t="s">
        <v>18</v>
      </c>
      <c r="I62" s="4" t="n">
        <v>32.7</v>
      </c>
      <c r="O62" s="6" t="s">
        <v>19</v>
      </c>
      <c r="P62" s="6"/>
      <c r="Q62" s="6" t="s">
        <v>20</v>
      </c>
    </row>
    <row r="63" customFormat="false" ht="13.8" hidden="false" customHeight="false" outlineLevel="0" collapsed="false">
      <c r="A63" s="0" t="n">
        <v>62</v>
      </c>
      <c r="B63" s="1" t="n">
        <v>44391</v>
      </c>
      <c r="C63" s="2" t="n">
        <f aca="false">YEAR(B63)</f>
        <v>2021</v>
      </c>
      <c r="D63" s="2" t="n">
        <f aca="false">WEEKNUM(B63,1)</f>
        <v>29</v>
      </c>
      <c r="E63" s="16" t="s">
        <v>18</v>
      </c>
      <c r="F63" s="0" t="s">
        <v>17</v>
      </c>
      <c r="I63" s="4" t="n">
        <v>32.7</v>
      </c>
      <c r="O63" s="6" t="s">
        <v>19</v>
      </c>
      <c r="P63" s="6"/>
      <c r="Q63" s="6" t="s">
        <v>20</v>
      </c>
    </row>
    <row r="64" customFormat="false" ht="13.8" hidden="false" customHeight="false" outlineLevel="0" collapsed="false">
      <c r="A64" s="0" t="n">
        <v>63</v>
      </c>
      <c r="B64" s="1" t="n">
        <v>44392</v>
      </c>
      <c r="C64" s="2" t="n">
        <f aca="false">YEAR(B64)</f>
        <v>2021</v>
      </c>
      <c r="D64" s="2" t="n">
        <f aca="false">WEEKNUM(B64,1)</f>
        <v>29</v>
      </c>
      <c r="E64" s="0" t="s">
        <v>17</v>
      </c>
      <c r="F64" s="16" t="s">
        <v>18</v>
      </c>
      <c r="I64" s="4" t="n">
        <v>32.7</v>
      </c>
      <c r="O64" s="6" t="s">
        <v>19</v>
      </c>
      <c r="P64" s="6"/>
      <c r="Q64" s="6" t="s">
        <v>20</v>
      </c>
    </row>
    <row r="65" customFormat="false" ht="13.8" hidden="false" customHeight="false" outlineLevel="0" collapsed="false">
      <c r="A65" s="0" t="n">
        <v>64</v>
      </c>
      <c r="B65" s="1" t="n">
        <v>44392</v>
      </c>
      <c r="C65" s="2" t="n">
        <f aca="false">YEAR(B65)</f>
        <v>2021</v>
      </c>
      <c r="D65" s="2" t="n">
        <f aca="false">WEEKNUM(B65,1)</f>
        <v>29</v>
      </c>
      <c r="E65" s="16" t="s">
        <v>18</v>
      </c>
      <c r="F65" s="0" t="s">
        <v>17</v>
      </c>
      <c r="I65" s="4" t="n">
        <v>32.7</v>
      </c>
      <c r="O65" s="6" t="s">
        <v>19</v>
      </c>
      <c r="P65" s="6"/>
      <c r="Q65" s="6" t="s">
        <v>20</v>
      </c>
    </row>
    <row r="66" customFormat="false" ht="13.8" hidden="false" customHeight="false" outlineLevel="0" collapsed="false">
      <c r="A66" s="0" t="n">
        <v>65</v>
      </c>
      <c r="B66" s="1" t="n">
        <v>44393</v>
      </c>
      <c r="C66" s="2" t="n">
        <f aca="false">YEAR(B66)</f>
        <v>2021</v>
      </c>
      <c r="D66" s="2" t="n">
        <f aca="false">WEEKNUM(B66,1)</f>
        <v>29</v>
      </c>
      <c r="E66" s="0" t="s">
        <v>17</v>
      </c>
      <c r="F66" s="16" t="s">
        <v>18</v>
      </c>
      <c r="I66" s="4" t="n">
        <v>32.7</v>
      </c>
      <c r="O66" s="6" t="s">
        <v>19</v>
      </c>
      <c r="P66" s="6"/>
      <c r="Q66" s="6" t="s">
        <v>20</v>
      </c>
    </row>
    <row r="67" customFormat="false" ht="13.8" hidden="false" customHeight="false" outlineLevel="0" collapsed="false">
      <c r="A67" s="0" t="n">
        <v>66</v>
      </c>
      <c r="B67" s="1" t="n">
        <v>44393</v>
      </c>
      <c r="C67" s="2" t="n">
        <f aca="false">YEAR(B67)</f>
        <v>2021</v>
      </c>
      <c r="D67" s="2" t="n">
        <f aca="false">WEEKNUM(B67,1)</f>
        <v>29</v>
      </c>
      <c r="E67" s="16" t="s">
        <v>18</v>
      </c>
      <c r="F67" s="0" t="s">
        <v>17</v>
      </c>
      <c r="I67" s="4" t="n">
        <v>32.7</v>
      </c>
      <c r="O67" s="6" t="s">
        <v>19</v>
      </c>
      <c r="P67" s="6"/>
      <c r="Q67" s="6" t="s">
        <v>20</v>
      </c>
    </row>
    <row r="68" customFormat="false" ht="13.8" hidden="false" customHeight="false" outlineLevel="0" collapsed="false">
      <c r="A68" s="0" t="n">
        <v>67</v>
      </c>
      <c r="B68" s="1" t="n">
        <v>44396</v>
      </c>
      <c r="C68" s="2" t="n">
        <f aca="false">YEAR(B68)</f>
        <v>2021</v>
      </c>
      <c r="D68" s="2" t="n">
        <f aca="false">WEEKNUM(B68,1)</f>
        <v>30</v>
      </c>
      <c r="E68" s="0" t="s">
        <v>17</v>
      </c>
      <c r="F68" s="16" t="s">
        <v>18</v>
      </c>
      <c r="I68" s="4" t="n">
        <v>32.7</v>
      </c>
      <c r="O68" s="6" t="s">
        <v>19</v>
      </c>
      <c r="P68" s="6"/>
      <c r="Q68" s="6" t="s">
        <v>20</v>
      </c>
    </row>
    <row r="69" customFormat="false" ht="13.8" hidden="false" customHeight="false" outlineLevel="0" collapsed="false">
      <c r="A69" s="0" t="n">
        <v>68</v>
      </c>
      <c r="B69" s="1" t="n">
        <v>44396</v>
      </c>
      <c r="C69" s="2" t="n">
        <f aca="false">YEAR(B69)</f>
        <v>2021</v>
      </c>
      <c r="D69" s="2" t="n">
        <f aca="false">WEEKNUM(B69,1)</f>
        <v>30</v>
      </c>
      <c r="E69" s="16" t="s">
        <v>18</v>
      </c>
      <c r="F69" s="0" t="s">
        <v>17</v>
      </c>
      <c r="I69" s="4" t="n">
        <v>32.7</v>
      </c>
      <c r="O69" s="6" t="s">
        <v>19</v>
      </c>
      <c r="P69" s="6"/>
      <c r="Q69" s="6" t="s">
        <v>20</v>
      </c>
    </row>
    <row r="70" customFormat="false" ht="13.8" hidden="false" customHeight="false" outlineLevel="0" collapsed="false">
      <c r="A70" s="0" t="n">
        <v>69</v>
      </c>
      <c r="B70" s="1" t="n">
        <v>44397</v>
      </c>
      <c r="C70" s="2" t="n">
        <f aca="false">YEAR(B70)</f>
        <v>2021</v>
      </c>
      <c r="D70" s="2" t="n">
        <f aca="false">WEEKNUM(B70,1)</f>
        <v>30</v>
      </c>
      <c r="E70" s="0" t="s">
        <v>17</v>
      </c>
      <c r="F70" s="16" t="s">
        <v>18</v>
      </c>
      <c r="I70" s="4" t="n">
        <v>32.7</v>
      </c>
      <c r="O70" s="6" t="s">
        <v>19</v>
      </c>
      <c r="P70" s="6"/>
      <c r="Q70" s="6" t="s">
        <v>20</v>
      </c>
    </row>
    <row r="71" customFormat="false" ht="13.8" hidden="false" customHeight="false" outlineLevel="0" collapsed="false">
      <c r="A71" s="0" t="n">
        <v>70</v>
      </c>
      <c r="B71" s="1" t="n">
        <v>44397</v>
      </c>
      <c r="C71" s="2" t="n">
        <f aca="false">YEAR(B71)</f>
        <v>2021</v>
      </c>
      <c r="D71" s="2" t="n">
        <f aca="false">WEEKNUM(B71,1)</f>
        <v>30</v>
      </c>
      <c r="E71" s="16" t="s">
        <v>18</v>
      </c>
      <c r="F71" s="0" t="s">
        <v>17</v>
      </c>
      <c r="I71" s="4" t="n">
        <v>32.7</v>
      </c>
      <c r="O71" s="6" t="s">
        <v>19</v>
      </c>
      <c r="P71" s="6"/>
      <c r="Q71" s="6" t="s">
        <v>20</v>
      </c>
    </row>
    <row r="72" customFormat="false" ht="13.8" hidden="false" customHeight="false" outlineLevel="0" collapsed="false">
      <c r="A72" s="0" t="n">
        <v>71</v>
      </c>
      <c r="B72" s="1" t="n">
        <v>44398</v>
      </c>
      <c r="C72" s="2" t="n">
        <f aca="false">YEAR(B72)</f>
        <v>2021</v>
      </c>
      <c r="D72" s="2" t="n">
        <f aca="false">WEEKNUM(B72,1)</f>
        <v>30</v>
      </c>
      <c r="E72" s="0" t="s">
        <v>17</v>
      </c>
      <c r="F72" s="16" t="s">
        <v>18</v>
      </c>
      <c r="I72" s="4" t="n">
        <v>32.7</v>
      </c>
      <c r="O72" s="6" t="s">
        <v>19</v>
      </c>
      <c r="P72" s="6"/>
      <c r="Q72" s="6" t="s">
        <v>20</v>
      </c>
    </row>
    <row r="73" customFormat="false" ht="13.8" hidden="false" customHeight="false" outlineLevel="0" collapsed="false">
      <c r="A73" s="0" t="n">
        <v>72</v>
      </c>
      <c r="B73" s="1" t="n">
        <v>44398</v>
      </c>
      <c r="C73" s="2" t="n">
        <f aca="false">YEAR(B73)</f>
        <v>2021</v>
      </c>
      <c r="D73" s="2" t="n">
        <f aca="false">WEEKNUM(B73,1)</f>
        <v>30</v>
      </c>
      <c r="E73" s="16" t="s">
        <v>18</v>
      </c>
      <c r="F73" s="0" t="s">
        <v>17</v>
      </c>
      <c r="I73" s="4" t="n">
        <v>32.7</v>
      </c>
      <c r="O73" s="6" t="s">
        <v>19</v>
      </c>
      <c r="P73" s="6"/>
      <c r="Q73" s="6" t="s">
        <v>20</v>
      </c>
    </row>
    <row r="74" customFormat="false" ht="13.8" hidden="false" customHeight="false" outlineLevel="0" collapsed="false">
      <c r="A74" s="0" t="n">
        <v>73</v>
      </c>
      <c r="B74" s="1" t="n">
        <v>44399</v>
      </c>
      <c r="C74" s="2" t="n">
        <f aca="false">YEAR(B74)</f>
        <v>2021</v>
      </c>
      <c r="D74" s="2" t="n">
        <f aca="false">WEEKNUM(B74,1)</f>
        <v>30</v>
      </c>
      <c r="E74" s="0" t="s">
        <v>17</v>
      </c>
      <c r="F74" s="16" t="s">
        <v>18</v>
      </c>
      <c r="I74" s="4" t="n">
        <v>32.7</v>
      </c>
      <c r="O74" s="6" t="s">
        <v>19</v>
      </c>
      <c r="P74" s="6"/>
      <c r="Q74" s="6" t="s">
        <v>20</v>
      </c>
    </row>
    <row r="75" customFormat="false" ht="13.8" hidden="false" customHeight="false" outlineLevel="0" collapsed="false">
      <c r="A75" s="0" t="n">
        <v>74</v>
      </c>
      <c r="B75" s="1" t="n">
        <v>44399</v>
      </c>
      <c r="C75" s="2" t="n">
        <f aca="false">YEAR(B75)</f>
        <v>2021</v>
      </c>
      <c r="D75" s="2" t="n">
        <f aca="false">WEEKNUM(B75,1)</f>
        <v>30</v>
      </c>
      <c r="E75" s="16" t="s">
        <v>18</v>
      </c>
      <c r="F75" s="0" t="s">
        <v>17</v>
      </c>
      <c r="I75" s="4" t="n">
        <v>32.7</v>
      </c>
      <c r="O75" s="6" t="s">
        <v>19</v>
      </c>
      <c r="P75" s="6"/>
      <c r="Q75" s="6" t="s">
        <v>20</v>
      </c>
    </row>
    <row r="76" customFormat="false" ht="13.8" hidden="false" customHeight="false" outlineLevel="0" collapsed="false">
      <c r="A76" s="0" t="n">
        <v>75</v>
      </c>
      <c r="B76" s="1" t="n">
        <v>44400</v>
      </c>
      <c r="C76" s="2" t="n">
        <f aca="false">YEAR(B76)</f>
        <v>2021</v>
      </c>
      <c r="D76" s="2" t="n">
        <f aca="false">WEEKNUM(B76,1)</f>
        <v>30</v>
      </c>
      <c r="E76" s="0" t="s">
        <v>17</v>
      </c>
      <c r="F76" s="16" t="s">
        <v>18</v>
      </c>
      <c r="I76" s="4" t="n">
        <v>32.7</v>
      </c>
      <c r="O76" s="6" t="s">
        <v>19</v>
      </c>
      <c r="P76" s="6"/>
      <c r="Q76" s="6" t="s">
        <v>20</v>
      </c>
    </row>
    <row r="77" customFormat="false" ht="13.8" hidden="false" customHeight="false" outlineLevel="0" collapsed="false">
      <c r="A77" s="0" t="n">
        <v>76</v>
      </c>
      <c r="B77" s="1" t="n">
        <v>44400</v>
      </c>
      <c r="C77" s="2" t="n">
        <f aca="false">YEAR(B77)</f>
        <v>2021</v>
      </c>
      <c r="D77" s="2" t="n">
        <f aca="false">WEEKNUM(B77,1)</f>
        <v>30</v>
      </c>
      <c r="E77" s="16" t="s">
        <v>18</v>
      </c>
      <c r="F77" s="0" t="s">
        <v>17</v>
      </c>
      <c r="I77" s="4" t="n">
        <v>32.7</v>
      </c>
      <c r="O77" s="6" t="s">
        <v>19</v>
      </c>
      <c r="P77" s="6"/>
      <c r="Q77" s="6" t="s">
        <v>20</v>
      </c>
    </row>
    <row r="78" customFormat="false" ht="13.8" hidden="false" customHeight="false" outlineLevel="0" collapsed="false">
      <c r="A78" s="0" t="n">
        <v>77</v>
      </c>
      <c r="B78" s="1" t="n">
        <v>44403</v>
      </c>
      <c r="C78" s="2" t="n">
        <f aca="false">YEAR(B78)</f>
        <v>2021</v>
      </c>
      <c r="D78" s="2" t="n">
        <f aca="false">WEEKNUM(B78,1)</f>
        <v>31</v>
      </c>
      <c r="E78" s="0" t="s">
        <v>17</v>
      </c>
      <c r="F78" s="16" t="s">
        <v>18</v>
      </c>
      <c r="I78" s="4" t="n">
        <v>32.7</v>
      </c>
      <c r="O78" s="6" t="s">
        <v>19</v>
      </c>
      <c r="P78" s="6"/>
      <c r="Q78" s="6" t="s">
        <v>20</v>
      </c>
    </row>
    <row r="79" customFormat="false" ht="13.8" hidden="false" customHeight="false" outlineLevel="0" collapsed="false">
      <c r="A79" s="0" t="n">
        <v>78</v>
      </c>
      <c r="B79" s="1" t="n">
        <v>44403</v>
      </c>
      <c r="C79" s="2" t="n">
        <f aca="false">YEAR(B79)</f>
        <v>2021</v>
      </c>
      <c r="D79" s="2" t="n">
        <f aca="false">WEEKNUM(B79,1)</f>
        <v>31</v>
      </c>
      <c r="E79" s="16" t="s">
        <v>18</v>
      </c>
      <c r="F79" s="0" t="s">
        <v>17</v>
      </c>
      <c r="I79" s="4" t="n">
        <v>32.7</v>
      </c>
      <c r="O79" s="6" t="s">
        <v>19</v>
      </c>
      <c r="P79" s="6"/>
      <c r="Q79" s="6" t="s">
        <v>20</v>
      </c>
    </row>
    <row r="80" customFormat="false" ht="13.8" hidden="false" customHeight="false" outlineLevel="0" collapsed="false">
      <c r="A80" s="0" t="n">
        <v>79</v>
      </c>
      <c r="B80" s="1" t="n">
        <v>44404</v>
      </c>
      <c r="C80" s="2" t="n">
        <f aca="false">YEAR(B80)</f>
        <v>2021</v>
      </c>
      <c r="D80" s="2" t="n">
        <f aca="false">WEEKNUM(B80,1)</f>
        <v>31</v>
      </c>
      <c r="E80" s="0" t="s">
        <v>17</v>
      </c>
      <c r="F80" s="16" t="s">
        <v>18</v>
      </c>
      <c r="I80" s="4" t="n">
        <v>32.7</v>
      </c>
      <c r="O80" s="6" t="s">
        <v>19</v>
      </c>
      <c r="P80" s="6"/>
      <c r="Q80" s="6" t="s">
        <v>20</v>
      </c>
    </row>
    <row r="81" customFormat="false" ht="13.8" hidden="false" customHeight="false" outlineLevel="0" collapsed="false">
      <c r="A81" s="0" t="n">
        <v>80</v>
      </c>
      <c r="B81" s="1" t="n">
        <v>44404</v>
      </c>
      <c r="C81" s="2" t="n">
        <f aca="false">YEAR(B81)</f>
        <v>2021</v>
      </c>
      <c r="D81" s="2" t="n">
        <f aca="false">WEEKNUM(B81,1)</f>
        <v>31</v>
      </c>
      <c r="E81" s="16" t="s">
        <v>18</v>
      </c>
      <c r="F81" s="0" t="s">
        <v>17</v>
      </c>
      <c r="I81" s="4" t="n">
        <v>32.7</v>
      </c>
      <c r="O81" s="6" t="s">
        <v>19</v>
      </c>
      <c r="P81" s="6"/>
      <c r="Q81" s="6" t="s">
        <v>20</v>
      </c>
    </row>
    <row r="82" customFormat="false" ht="13.8" hidden="false" customHeight="false" outlineLevel="0" collapsed="false">
      <c r="A82" s="0" t="n">
        <v>81</v>
      </c>
      <c r="B82" s="1" t="n">
        <v>44405</v>
      </c>
      <c r="C82" s="2" t="n">
        <f aca="false">YEAR(B82)</f>
        <v>2021</v>
      </c>
      <c r="D82" s="2" t="n">
        <f aca="false">WEEKNUM(B82,1)</f>
        <v>31</v>
      </c>
      <c r="E82" s="0" t="s">
        <v>17</v>
      </c>
      <c r="F82" s="16" t="s">
        <v>18</v>
      </c>
      <c r="I82" s="4" t="n">
        <v>32.7</v>
      </c>
      <c r="O82" s="6" t="s">
        <v>19</v>
      </c>
      <c r="P82" s="6"/>
      <c r="Q82" s="6" t="s">
        <v>20</v>
      </c>
    </row>
    <row r="83" customFormat="false" ht="13.8" hidden="false" customHeight="false" outlineLevel="0" collapsed="false">
      <c r="A83" s="0" t="n">
        <v>82</v>
      </c>
      <c r="B83" s="1" t="n">
        <v>44405</v>
      </c>
      <c r="C83" s="2" t="n">
        <f aca="false">YEAR(B83)</f>
        <v>2021</v>
      </c>
      <c r="D83" s="2" t="n">
        <f aca="false">WEEKNUM(B83,1)</f>
        <v>31</v>
      </c>
      <c r="E83" s="16" t="s">
        <v>18</v>
      </c>
      <c r="F83" s="0" t="s">
        <v>17</v>
      </c>
      <c r="I83" s="4" t="n">
        <v>32.7</v>
      </c>
      <c r="O83" s="6" t="s">
        <v>19</v>
      </c>
      <c r="P83" s="6"/>
      <c r="Q83" s="6" t="s">
        <v>20</v>
      </c>
    </row>
    <row r="84" customFormat="false" ht="13.8" hidden="false" customHeight="false" outlineLevel="0" collapsed="false">
      <c r="A84" s="0" t="n">
        <v>83</v>
      </c>
      <c r="B84" s="1" t="n">
        <v>44406</v>
      </c>
      <c r="C84" s="2" t="n">
        <f aca="false">YEAR(B84)</f>
        <v>2021</v>
      </c>
      <c r="D84" s="2" t="n">
        <f aca="false">WEEKNUM(B84,1)</f>
        <v>31</v>
      </c>
      <c r="E84" s="0" t="s">
        <v>17</v>
      </c>
      <c r="F84" s="16" t="s">
        <v>18</v>
      </c>
      <c r="I84" s="4" t="n">
        <v>32.7</v>
      </c>
      <c r="O84" s="6" t="s">
        <v>19</v>
      </c>
      <c r="P84" s="6"/>
      <c r="Q84" s="6" t="s">
        <v>20</v>
      </c>
    </row>
    <row r="85" customFormat="false" ht="13.8" hidden="false" customHeight="false" outlineLevel="0" collapsed="false">
      <c r="A85" s="0" t="n">
        <v>84</v>
      </c>
      <c r="B85" s="1" t="n">
        <v>44406</v>
      </c>
      <c r="C85" s="2" t="n">
        <f aca="false">YEAR(B85)</f>
        <v>2021</v>
      </c>
      <c r="D85" s="2" t="n">
        <f aca="false">WEEKNUM(B85,1)</f>
        <v>31</v>
      </c>
      <c r="E85" s="16" t="s">
        <v>18</v>
      </c>
      <c r="F85" s="0" t="s">
        <v>17</v>
      </c>
      <c r="I85" s="4" t="n">
        <v>32.7</v>
      </c>
      <c r="O85" s="6" t="s">
        <v>19</v>
      </c>
      <c r="P85" s="6"/>
      <c r="Q85" s="6" t="s">
        <v>20</v>
      </c>
    </row>
    <row r="86" customFormat="false" ht="13.8" hidden="false" customHeight="false" outlineLevel="0" collapsed="false">
      <c r="A86" s="0" t="n">
        <v>85</v>
      </c>
      <c r="B86" s="1" t="n">
        <v>44407</v>
      </c>
      <c r="C86" s="2" t="n">
        <f aca="false">YEAR(B86)</f>
        <v>2021</v>
      </c>
      <c r="D86" s="2" t="n">
        <f aca="false">WEEKNUM(B86,1)</f>
        <v>31</v>
      </c>
      <c r="E86" s="0" t="s">
        <v>17</v>
      </c>
      <c r="F86" s="16" t="s">
        <v>18</v>
      </c>
      <c r="I86" s="4" t="n">
        <v>32.7</v>
      </c>
      <c r="O86" s="6" t="s">
        <v>19</v>
      </c>
      <c r="P86" s="6"/>
      <c r="Q86" s="6" t="s">
        <v>20</v>
      </c>
    </row>
    <row r="87" customFormat="false" ht="13.8" hidden="false" customHeight="false" outlineLevel="0" collapsed="false">
      <c r="A87" s="0" t="n">
        <v>86</v>
      </c>
      <c r="B87" s="1" t="n">
        <v>44407</v>
      </c>
      <c r="C87" s="2" t="n">
        <f aca="false">YEAR(B87)</f>
        <v>2021</v>
      </c>
      <c r="D87" s="2" t="n">
        <f aca="false">WEEKNUM(B87,1)</f>
        <v>31</v>
      </c>
      <c r="E87" s="16" t="s">
        <v>18</v>
      </c>
      <c r="F87" s="0" t="s">
        <v>17</v>
      </c>
      <c r="I87" s="4" t="n">
        <v>32.7</v>
      </c>
      <c r="O87" s="6" t="s">
        <v>19</v>
      </c>
      <c r="P87" s="6"/>
      <c r="Q87" s="6" t="s">
        <v>20</v>
      </c>
    </row>
    <row r="88" customFormat="false" ht="13.8" hidden="false" customHeight="false" outlineLevel="0" collapsed="false">
      <c r="A88" s="0" t="n">
        <v>87</v>
      </c>
      <c r="B88" s="1" t="n">
        <v>44410</v>
      </c>
      <c r="C88" s="2" t="n">
        <f aca="false">YEAR(B88)</f>
        <v>2021</v>
      </c>
      <c r="D88" s="2" t="n">
        <f aca="false">WEEKNUM(B88,1)</f>
        <v>32</v>
      </c>
      <c r="E88" s="0" t="s">
        <v>17</v>
      </c>
      <c r="F88" s="16" t="s">
        <v>18</v>
      </c>
      <c r="I88" s="4" t="n">
        <v>32.7</v>
      </c>
      <c r="O88" s="6" t="s">
        <v>19</v>
      </c>
      <c r="P88" s="6"/>
      <c r="Q88" s="6" t="s">
        <v>20</v>
      </c>
    </row>
    <row r="89" customFormat="false" ht="13.8" hidden="false" customHeight="false" outlineLevel="0" collapsed="false">
      <c r="A89" s="0" t="n">
        <v>88</v>
      </c>
      <c r="B89" s="1" t="n">
        <v>44410</v>
      </c>
      <c r="C89" s="2" t="n">
        <f aca="false">YEAR(B89)</f>
        <v>2021</v>
      </c>
      <c r="D89" s="2" t="n">
        <f aca="false">WEEKNUM(B89,1)</f>
        <v>32</v>
      </c>
      <c r="E89" s="16" t="s">
        <v>18</v>
      </c>
      <c r="F89" s="0" t="s">
        <v>17</v>
      </c>
      <c r="I89" s="4" t="n">
        <v>32.7</v>
      </c>
      <c r="O89" s="6" t="s">
        <v>19</v>
      </c>
      <c r="P89" s="6"/>
      <c r="Q89" s="6" t="s">
        <v>20</v>
      </c>
    </row>
    <row r="90" customFormat="false" ht="13.8" hidden="false" customHeight="false" outlineLevel="0" collapsed="false">
      <c r="A90" s="0" t="n">
        <v>89</v>
      </c>
      <c r="B90" s="1" t="n">
        <v>44411</v>
      </c>
      <c r="C90" s="2" t="n">
        <f aca="false">YEAR(B90)</f>
        <v>2021</v>
      </c>
      <c r="D90" s="2" t="n">
        <f aca="false">WEEKNUM(B90,1)</f>
        <v>32</v>
      </c>
      <c r="E90" s="0" t="s">
        <v>17</v>
      </c>
      <c r="F90" s="16" t="s">
        <v>18</v>
      </c>
      <c r="I90" s="4" t="n">
        <v>32.7</v>
      </c>
      <c r="O90" s="6" t="s">
        <v>19</v>
      </c>
      <c r="P90" s="6"/>
      <c r="Q90" s="6" t="s">
        <v>20</v>
      </c>
    </row>
    <row r="91" customFormat="false" ht="13.8" hidden="false" customHeight="false" outlineLevel="0" collapsed="false">
      <c r="A91" s="0" t="n">
        <v>90</v>
      </c>
      <c r="B91" s="1" t="n">
        <v>44411</v>
      </c>
      <c r="C91" s="2" t="n">
        <f aca="false">YEAR(B91)</f>
        <v>2021</v>
      </c>
      <c r="D91" s="2" t="n">
        <f aca="false">WEEKNUM(B91,1)</f>
        <v>32</v>
      </c>
      <c r="E91" s="16" t="s">
        <v>18</v>
      </c>
      <c r="F91" s="0" t="s">
        <v>17</v>
      </c>
      <c r="I91" s="4" t="n">
        <v>32.7</v>
      </c>
      <c r="O91" s="6" t="s">
        <v>19</v>
      </c>
      <c r="P91" s="6"/>
      <c r="Q91" s="6" t="s">
        <v>20</v>
      </c>
    </row>
    <row r="92" customFormat="false" ht="13.8" hidden="false" customHeight="false" outlineLevel="0" collapsed="false">
      <c r="A92" s="0" t="n">
        <v>91</v>
      </c>
      <c r="B92" s="1" t="n">
        <v>44412</v>
      </c>
      <c r="C92" s="2" t="n">
        <f aca="false">YEAR(B92)</f>
        <v>2021</v>
      </c>
      <c r="D92" s="2" t="n">
        <f aca="false">WEEKNUM(B92,1)</f>
        <v>32</v>
      </c>
      <c r="E92" s="0" t="s">
        <v>17</v>
      </c>
      <c r="F92" s="16" t="s">
        <v>18</v>
      </c>
      <c r="I92" s="4" t="n">
        <v>32.7</v>
      </c>
      <c r="O92" s="6" t="s">
        <v>19</v>
      </c>
      <c r="P92" s="6"/>
      <c r="Q92" s="6" t="s">
        <v>20</v>
      </c>
    </row>
    <row r="93" customFormat="false" ht="13.8" hidden="false" customHeight="false" outlineLevel="0" collapsed="false">
      <c r="A93" s="0" t="n">
        <v>92</v>
      </c>
      <c r="B93" s="1" t="n">
        <v>44412</v>
      </c>
      <c r="C93" s="2" t="n">
        <f aca="false">YEAR(B93)</f>
        <v>2021</v>
      </c>
      <c r="D93" s="2" t="n">
        <f aca="false">WEEKNUM(B93,1)</f>
        <v>32</v>
      </c>
      <c r="E93" s="16" t="s">
        <v>18</v>
      </c>
      <c r="F93" s="0" t="s">
        <v>17</v>
      </c>
      <c r="I93" s="4" t="n">
        <v>32.7</v>
      </c>
      <c r="O93" s="6" t="s">
        <v>19</v>
      </c>
      <c r="P93" s="6"/>
      <c r="Q93" s="6" t="s">
        <v>20</v>
      </c>
    </row>
    <row r="94" customFormat="false" ht="13.8" hidden="false" customHeight="false" outlineLevel="0" collapsed="false">
      <c r="A94" s="0" t="n">
        <v>93</v>
      </c>
      <c r="B94" s="1" t="n">
        <v>44413</v>
      </c>
      <c r="C94" s="2" t="n">
        <f aca="false">YEAR(B94)</f>
        <v>2021</v>
      </c>
      <c r="D94" s="2" t="n">
        <f aca="false">WEEKNUM(B94,1)</f>
        <v>32</v>
      </c>
      <c r="E94" s="0" t="s">
        <v>17</v>
      </c>
      <c r="F94" s="16" t="s">
        <v>18</v>
      </c>
      <c r="I94" s="4" t="n">
        <v>32.7</v>
      </c>
      <c r="O94" s="6" t="s">
        <v>19</v>
      </c>
      <c r="P94" s="6"/>
      <c r="Q94" s="6" t="s">
        <v>20</v>
      </c>
    </row>
    <row r="95" customFormat="false" ht="13.8" hidden="false" customHeight="false" outlineLevel="0" collapsed="false">
      <c r="A95" s="0" t="n">
        <v>94</v>
      </c>
      <c r="B95" s="1" t="n">
        <v>44413</v>
      </c>
      <c r="C95" s="2" t="n">
        <f aca="false">YEAR(B95)</f>
        <v>2021</v>
      </c>
      <c r="D95" s="2" t="n">
        <f aca="false">WEEKNUM(B95,1)</f>
        <v>32</v>
      </c>
      <c r="E95" s="16" t="s">
        <v>18</v>
      </c>
      <c r="F95" s="0" t="s">
        <v>17</v>
      </c>
      <c r="I95" s="4" t="n">
        <v>32.7</v>
      </c>
      <c r="O95" s="6" t="s">
        <v>19</v>
      </c>
      <c r="P95" s="6"/>
      <c r="Q95" s="6" t="s">
        <v>20</v>
      </c>
    </row>
    <row r="96" customFormat="false" ht="13.8" hidden="false" customHeight="false" outlineLevel="0" collapsed="false">
      <c r="A96" s="0" t="n">
        <v>95</v>
      </c>
      <c r="B96" s="1" t="n">
        <v>44414</v>
      </c>
      <c r="C96" s="2" t="n">
        <f aca="false">YEAR(B96)</f>
        <v>2021</v>
      </c>
      <c r="D96" s="2" t="n">
        <f aca="false">WEEKNUM(B96,1)</f>
        <v>32</v>
      </c>
      <c r="E96" s="0" t="s">
        <v>17</v>
      </c>
      <c r="F96" s="16" t="s">
        <v>18</v>
      </c>
      <c r="I96" s="4" t="n">
        <v>32.7</v>
      </c>
      <c r="O96" s="6" t="s">
        <v>19</v>
      </c>
      <c r="P96" s="6"/>
      <c r="Q96" s="6" t="s">
        <v>20</v>
      </c>
    </row>
    <row r="97" customFormat="false" ht="13.8" hidden="false" customHeight="false" outlineLevel="0" collapsed="false">
      <c r="A97" s="0" t="n">
        <v>96</v>
      </c>
      <c r="B97" s="1" t="n">
        <v>44414</v>
      </c>
      <c r="C97" s="2" t="n">
        <f aca="false">YEAR(B97)</f>
        <v>2021</v>
      </c>
      <c r="D97" s="2" t="n">
        <f aca="false">WEEKNUM(B97,1)</f>
        <v>32</v>
      </c>
      <c r="E97" s="16" t="s">
        <v>18</v>
      </c>
      <c r="F97" s="0" t="s">
        <v>17</v>
      </c>
      <c r="I97" s="4" t="n">
        <v>32.7</v>
      </c>
      <c r="O97" s="6" t="s">
        <v>19</v>
      </c>
      <c r="P97" s="6"/>
      <c r="Q97" s="6" t="s">
        <v>20</v>
      </c>
    </row>
    <row r="98" customFormat="false" ht="13.8" hidden="false" customHeight="false" outlineLevel="0" collapsed="false">
      <c r="A98" s="0" t="n">
        <v>97</v>
      </c>
      <c r="B98" s="1" t="n">
        <v>44417</v>
      </c>
      <c r="C98" s="2" t="n">
        <f aca="false">YEAR(B98)</f>
        <v>2021</v>
      </c>
      <c r="D98" s="2" t="n">
        <f aca="false">WEEKNUM(B98,1)</f>
        <v>33</v>
      </c>
      <c r="E98" s="0" t="s">
        <v>17</v>
      </c>
      <c r="F98" s="16" t="s">
        <v>18</v>
      </c>
      <c r="I98" s="4" t="n">
        <v>32.7</v>
      </c>
      <c r="O98" s="6" t="s">
        <v>19</v>
      </c>
      <c r="P98" s="6"/>
      <c r="Q98" s="6" t="s">
        <v>20</v>
      </c>
    </row>
    <row r="99" customFormat="false" ht="13.8" hidden="false" customHeight="false" outlineLevel="0" collapsed="false">
      <c r="A99" s="0" t="n">
        <v>98</v>
      </c>
      <c r="B99" s="1" t="n">
        <v>44417</v>
      </c>
      <c r="C99" s="2" t="n">
        <f aca="false">YEAR(B99)</f>
        <v>2021</v>
      </c>
      <c r="D99" s="2" t="n">
        <f aca="false">WEEKNUM(B99,1)</f>
        <v>33</v>
      </c>
      <c r="E99" s="16" t="s">
        <v>18</v>
      </c>
      <c r="F99" s="0" t="s">
        <v>17</v>
      </c>
      <c r="I99" s="4" t="n">
        <v>32.7</v>
      </c>
      <c r="O99" s="6" t="s">
        <v>19</v>
      </c>
      <c r="P99" s="6"/>
      <c r="Q99" s="6" t="s">
        <v>20</v>
      </c>
    </row>
    <row r="100" customFormat="false" ht="13.8" hidden="false" customHeight="false" outlineLevel="0" collapsed="false">
      <c r="A100" s="0" t="n">
        <v>99</v>
      </c>
      <c r="B100" s="1" t="n">
        <v>44418</v>
      </c>
      <c r="C100" s="2" t="n">
        <f aca="false">YEAR(B100)</f>
        <v>2021</v>
      </c>
      <c r="D100" s="2" t="n">
        <f aca="false">WEEKNUM(B100,1)</f>
        <v>33</v>
      </c>
      <c r="E100" s="0" t="s">
        <v>17</v>
      </c>
      <c r="F100" s="16" t="s">
        <v>18</v>
      </c>
      <c r="I100" s="4" t="n">
        <v>32.7</v>
      </c>
      <c r="O100" s="6" t="s">
        <v>19</v>
      </c>
      <c r="P100" s="6"/>
      <c r="Q100" s="6" t="s">
        <v>20</v>
      </c>
    </row>
    <row r="101" customFormat="false" ht="13.8" hidden="false" customHeight="false" outlineLevel="0" collapsed="false">
      <c r="A101" s="0" t="n">
        <v>100</v>
      </c>
      <c r="B101" s="1" t="n">
        <v>44418</v>
      </c>
      <c r="C101" s="2" t="n">
        <f aca="false">YEAR(B101)</f>
        <v>2021</v>
      </c>
      <c r="D101" s="2" t="n">
        <f aca="false">WEEKNUM(B101,1)</f>
        <v>33</v>
      </c>
      <c r="E101" s="16" t="s">
        <v>18</v>
      </c>
      <c r="F101" s="0" t="s">
        <v>17</v>
      </c>
      <c r="I101" s="4" t="n">
        <v>32.7</v>
      </c>
      <c r="O101" s="6" t="s">
        <v>19</v>
      </c>
      <c r="P101" s="6"/>
      <c r="Q101" s="6" t="s">
        <v>20</v>
      </c>
    </row>
    <row r="102" customFormat="false" ht="13.8" hidden="false" customHeight="false" outlineLevel="0" collapsed="false">
      <c r="A102" s="0" t="n">
        <v>101</v>
      </c>
      <c r="B102" s="1" t="n">
        <v>44419</v>
      </c>
      <c r="C102" s="2" t="n">
        <f aca="false">YEAR(B102)</f>
        <v>2021</v>
      </c>
      <c r="D102" s="2" t="n">
        <f aca="false">WEEKNUM(B102,1)</f>
        <v>33</v>
      </c>
      <c r="E102" s="0" t="s">
        <v>17</v>
      </c>
      <c r="F102" s="16" t="s">
        <v>18</v>
      </c>
      <c r="I102" s="4" t="n">
        <v>32.7</v>
      </c>
      <c r="O102" s="6" t="s">
        <v>19</v>
      </c>
      <c r="P102" s="6"/>
      <c r="Q102" s="6" t="s">
        <v>20</v>
      </c>
    </row>
    <row r="103" customFormat="false" ht="13.8" hidden="false" customHeight="false" outlineLevel="0" collapsed="false">
      <c r="A103" s="0" t="n">
        <v>102</v>
      </c>
      <c r="B103" s="1" t="n">
        <v>44419</v>
      </c>
      <c r="C103" s="2" t="n">
        <f aca="false">YEAR(B103)</f>
        <v>2021</v>
      </c>
      <c r="D103" s="2" t="n">
        <f aca="false">WEEKNUM(B103,1)</f>
        <v>33</v>
      </c>
      <c r="E103" s="16" t="s">
        <v>18</v>
      </c>
      <c r="F103" s="0" t="s">
        <v>17</v>
      </c>
      <c r="I103" s="4" t="n">
        <v>32.7</v>
      </c>
      <c r="O103" s="6" t="s">
        <v>19</v>
      </c>
      <c r="P103" s="6"/>
      <c r="Q103" s="6" t="s">
        <v>20</v>
      </c>
    </row>
    <row r="104" customFormat="false" ht="13.8" hidden="false" customHeight="false" outlineLevel="0" collapsed="false">
      <c r="A104" s="0" t="n">
        <v>103</v>
      </c>
      <c r="B104" s="1" t="n">
        <v>44421</v>
      </c>
      <c r="C104" s="2" t="n">
        <f aca="false">YEAR(B104)</f>
        <v>2021</v>
      </c>
      <c r="D104" s="2" t="n">
        <f aca="false">WEEKNUM(B104,1)</f>
        <v>33</v>
      </c>
      <c r="E104" s="0" t="s">
        <v>17</v>
      </c>
      <c r="F104" s="16" t="s">
        <v>18</v>
      </c>
      <c r="I104" s="4" t="n">
        <v>32.7</v>
      </c>
      <c r="O104" s="6" t="s">
        <v>19</v>
      </c>
      <c r="P104" s="6"/>
      <c r="Q104" s="6" t="s">
        <v>20</v>
      </c>
    </row>
    <row r="105" customFormat="false" ht="13.8" hidden="false" customHeight="false" outlineLevel="0" collapsed="false">
      <c r="A105" s="0" t="n">
        <v>104</v>
      </c>
      <c r="B105" s="1" t="n">
        <v>44421</v>
      </c>
      <c r="C105" s="2" t="n">
        <f aca="false">YEAR(B105)</f>
        <v>2021</v>
      </c>
      <c r="D105" s="2" t="n">
        <f aca="false">WEEKNUM(B105,1)</f>
        <v>33</v>
      </c>
      <c r="E105" s="16" t="s">
        <v>18</v>
      </c>
      <c r="F105" s="0" t="s">
        <v>17</v>
      </c>
      <c r="I105" s="4" t="n">
        <v>32.7</v>
      </c>
      <c r="O105" s="6" t="s">
        <v>19</v>
      </c>
      <c r="P105" s="6"/>
      <c r="Q105" s="6" t="s">
        <v>20</v>
      </c>
    </row>
    <row r="106" customFormat="false" ht="13.8" hidden="false" customHeight="false" outlineLevel="0" collapsed="false">
      <c r="A106" s="0" t="n">
        <v>105</v>
      </c>
      <c r="B106" s="1" t="n">
        <v>44424</v>
      </c>
      <c r="C106" s="2" t="n">
        <f aca="false">YEAR(B106)</f>
        <v>2021</v>
      </c>
      <c r="D106" s="2" t="n">
        <f aca="false">WEEKNUM(B106,1)</f>
        <v>34</v>
      </c>
      <c r="E106" s="0" t="s">
        <v>17</v>
      </c>
      <c r="F106" s="16" t="s">
        <v>18</v>
      </c>
      <c r="I106" s="4" t="n">
        <v>32.7</v>
      </c>
      <c r="O106" s="6" t="s">
        <v>19</v>
      </c>
      <c r="P106" s="6"/>
      <c r="Q106" s="6" t="s">
        <v>20</v>
      </c>
    </row>
    <row r="107" customFormat="false" ht="13.8" hidden="false" customHeight="false" outlineLevel="0" collapsed="false">
      <c r="A107" s="0" t="n">
        <v>106</v>
      </c>
      <c r="B107" s="1" t="n">
        <v>44424</v>
      </c>
      <c r="C107" s="2" t="n">
        <f aca="false">YEAR(B107)</f>
        <v>2021</v>
      </c>
      <c r="D107" s="2" t="n">
        <f aca="false">WEEKNUM(B107,1)</f>
        <v>34</v>
      </c>
      <c r="E107" s="16" t="s">
        <v>18</v>
      </c>
      <c r="F107" s="0" t="s">
        <v>17</v>
      </c>
      <c r="I107" s="4" t="n">
        <v>32.7</v>
      </c>
      <c r="O107" s="6" t="s">
        <v>19</v>
      </c>
      <c r="P107" s="6"/>
      <c r="Q107" s="6" t="s">
        <v>20</v>
      </c>
    </row>
    <row r="108" customFormat="false" ht="13.8" hidden="false" customHeight="false" outlineLevel="0" collapsed="false">
      <c r="A108" s="0" t="n">
        <v>107</v>
      </c>
      <c r="B108" s="1" t="n">
        <v>44425</v>
      </c>
      <c r="C108" s="2" t="n">
        <f aca="false">YEAR(B108)</f>
        <v>2021</v>
      </c>
      <c r="D108" s="2" t="n">
        <f aca="false">WEEKNUM(B108,1)</f>
        <v>34</v>
      </c>
      <c r="E108" s="0" t="s">
        <v>17</v>
      </c>
      <c r="F108" s="16" t="s">
        <v>18</v>
      </c>
      <c r="I108" s="4" t="n">
        <v>32.7</v>
      </c>
      <c r="O108" s="6" t="s">
        <v>19</v>
      </c>
      <c r="P108" s="6"/>
      <c r="Q108" s="6" t="s">
        <v>20</v>
      </c>
    </row>
    <row r="109" customFormat="false" ht="13.8" hidden="false" customHeight="false" outlineLevel="0" collapsed="false">
      <c r="A109" s="0" t="n">
        <v>108</v>
      </c>
      <c r="B109" s="1" t="n">
        <v>44425</v>
      </c>
      <c r="C109" s="2" t="n">
        <f aca="false">YEAR(B109)</f>
        <v>2021</v>
      </c>
      <c r="D109" s="2" t="n">
        <f aca="false">WEEKNUM(B109,1)</f>
        <v>34</v>
      </c>
      <c r="E109" s="16" t="s">
        <v>18</v>
      </c>
      <c r="F109" s="0" t="s">
        <v>17</v>
      </c>
      <c r="I109" s="4" t="n">
        <v>32.7</v>
      </c>
      <c r="O109" s="6" t="s">
        <v>19</v>
      </c>
      <c r="P109" s="6"/>
      <c r="Q109" s="6" t="s">
        <v>20</v>
      </c>
    </row>
    <row r="110" customFormat="false" ht="13.8" hidden="false" customHeight="false" outlineLevel="0" collapsed="false">
      <c r="A110" s="0" t="n">
        <v>109</v>
      </c>
      <c r="B110" s="1" t="n">
        <v>44426</v>
      </c>
      <c r="C110" s="2" t="n">
        <f aca="false">YEAR(B110)</f>
        <v>2021</v>
      </c>
      <c r="D110" s="2" t="n">
        <f aca="false">WEEKNUM(B110,1)</f>
        <v>34</v>
      </c>
      <c r="E110" s="0" t="s">
        <v>17</v>
      </c>
      <c r="F110" s="16" t="s">
        <v>18</v>
      </c>
      <c r="I110" s="4" t="n">
        <v>32.7</v>
      </c>
      <c r="O110" s="6" t="s">
        <v>19</v>
      </c>
      <c r="P110" s="6"/>
      <c r="Q110" s="6" t="s">
        <v>20</v>
      </c>
    </row>
    <row r="111" customFormat="false" ht="13.8" hidden="false" customHeight="false" outlineLevel="0" collapsed="false">
      <c r="A111" s="0" t="n">
        <v>110</v>
      </c>
      <c r="B111" s="1" t="n">
        <v>44426</v>
      </c>
      <c r="C111" s="2" t="n">
        <f aca="false">YEAR(B111)</f>
        <v>2021</v>
      </c>
      <c r="D111" s="2" t="n">
        <f aca="false">WEEKNUM(B111,1)</f>
        <v>34</v>
      </c>
      <c r="E111" s="16" t="s">
        <v>18</v>
      </c>
      <c r="F111" s="0" t="s">
        <v>17</v>
      </c>
      <c r="I111" s="4" t="n">
        <v>32.7</v>
      </c>
      <c r="O111" s="6" t="s">
        <v>19</v>
      </c>
      <c r="P111" s="6"/>
      <c r="Q111" s="6" t="s">
        <v>20</v>
      </c>
    </row>
    <row r="112" customFormat="false" ht="13.8" hidden="false" customHeight="false" outlineLevel="0" collapsed="false">
      <c r="A112" s="0" t="n">
        <v>111</v>
      </c>
      <c r="B112" s="1" t="n">
        <v>44427</v>
      </c>
      <c r="C112" s="2" t="n">
        <f aca="false">YEAR(B112)</f>
        <v>2021</v>
      </c>
      <c r="D112" s="2" t="n">
        <f aca="false">WEEKNUM(B112,1)</f>
        <v>34</v>
      </c>
      <c r="E112" s="0" t="s">
        <v>17</v>
      </c>
      <c r="F112" s="16" t="s">
        <v>18</v>
      </c>
      <c r="I112" s="4" t="n">
        <v>32.7</v>
      </c>
      <c r="O112" s="6" t="s">
        <v>19</v>
      </c>
      <c r="P112" s="6"/>
      <c r="Q112" s="6" t="s">
        <v>20</v>
      </c>
    </row>
    <row r="113" customFormat="false" ht="13.8" hidden="false" customHeight="false" outlineLevel="0" collapsed="false">
      <c r="A113" s="0" t="n">
        <v>112</v>
      </c>
      <c r="B113" s="1" t="n">
        <v>44427</v>
      </c>
      <c r="C113" s="2" t="n">
        <f aca="false">YEAR(B113)</f>
        <v>2021</v>
      </c>
      <c r="D113" s="2" t="n">
        <f aca="false">WEEKNUM(B113,1)</f>
        <v>34</v>
      </c>
      <c r="E113" s="16" t="s">
        <v>18</v>
      </c>
      <c r="F113" s="0" t="s">
        <v>17</v>
      </c>
      <c r="I113" s="4" t="n">
        <v>32.7</v>
      </c>
      <c r="O113" s="6" t="s">
        <v>19</v>
      </c>
      <c r="P113" s="6"/>
      <c r="Q113" s="6" t="s">
        <v>20</v>
      </c>
    </row>
    <row r="114" customFormat="false" ht="13.8" hidden="false" customHeight="false" outlineLevel="0" collapsed="false">
      <c r="A114" s="0" t="n">
        <v>113</v>
      </c>
      <c r="B114" s="1" t="n">
        <v>44428</v>
      </c>
      <c r="C114" s="2" t="n">
        <f aca="false">YEAR(B114)</f>
        <v>2021</v>
      </c>
      <c r="D114" s="2" t="n">
        <f aca="false">WEEKNUM(B114,1)</f>
        <v>34</v>
      </c>
      <c r="E114" s="16" t="s">
        <v>17</v>
      </c>
      <c r="F114" s="16" t="s">
        <v>18</v>
      </c>
      <c r="I114" s="4" t="n">
        <v>33.6</v>
      </c>
      <c r="O114" s="6" t="s">
        <v>21</v>
      </c>
      <c r="P114" s="6"/>
      <c r="Q114" s="6" t="s">
        <v>22</v>
      </c>
    </row>
    <row r="115" customFormat="false" ht="13.8" hidden="false" customHeight="false" outlineLevel="0" collapsed="false">
      <c r="A115" s="0" t="n">
        <v>114</v>
      </c>
      <c r="B115" s="1" t="n">
        <v>44428</v>
      </c>
      <c r="C115" s="2" t="n">
        <f aca="false">YEAR(B115)</f>
        <v>2021</v>
      </c>
      <c r="D115" s="2" t="n">
        <f aca="false">WEEKNUM(B115,1)</f>
        <v>34</v>
      </c>
      <c r="E115" s="16" t="s">
        <v>18</v>
      </c>
      <c r="F115" s="0" t="s">
        <v>17</v>
      </c>
      <c r="I115" s="4" t="n">
        <v>33.6</v>
      </c>
      <c r="O115" s="6" t="s">
        <v>21</v>
      </c>
      <c r="P115" s="6"/>
      <c r="Q115" s="6" t="s">
        <v>22</v>
      </c>
    </row>
    <row r="116" customFormat="false" ht="13.8" hidden="false" customHeight="false" outlineLevel="0" collapsed="false">
      <c r="A116" s="0" t="n">
        <v>115</v>
      </c>
      <c r="B116" s="1" t="n">
        <v>44431</v>
      </c>
      <c r="C116" s="2" t="n">
        <f aca="false">YEAR(B116)</f>
        <v>2021</v>
      </c>
      <c r="D116" s="2" t="n">
        <f aca="false">WEEKNUM(B116,1)</f>
        <v>35</v>
      </c>
      <c r="E116" s="16" t="s">
        <v>17</v>
      </c>
      <c r="F116" s="16" t="s">
        <v>18</v>
      </c>
      <c r="I116" s="4" t="n">
        <v>33.6</v>
      </c>
      <c r="O116" s="6" t="s">
        <v>21</v>
      </c>
      <c r="P116" s="6"/>
      <c r="Q116" s="6" t="s">
        <v>22</v>
      </c>
    </row>
    <row r="117" customFormat="false" ht="13.8" hidden="false" customHeight="false" outlineLevel="0" collapsed="false">
      <c r="A117" s="0" t="n">
        <v>116</v>
      </c>
      <c r="B117" s="1" t="n">
        <v>44431</v>
      </c>
      <c r="C117" s="2" t="n">
        <f aca="false">YEAR(B117)</f>
        <v>2021</v>
      </c>
      <c r="D117" s="2" t="n">
        <f aca="false">WEEKNUM(B117,1)</f>
        <v>35</v>
      </c>
      <c r="E117" s="16" t="s">
        <v>18</v>
      </c>
      <c r="F117" s="0" t="s">
        <v>17</v>
      </c>
      <c r="I117" s="4" t="n">
        <v>33.6</v>
      </c>
      <c r="O117" s="6" t="s">
        <v>21</v>
      </c>
      <c r="P117" s="6"/>
      <c r="Q117" s="6" t="s">
        <v>22</v>
      </c>
    </row>
    <row r="118" customFormat="false" ht="13.8" hidden="false" customHeight="false" outlineLevel="0" collapsed="false">
      <c r="A118" s="0" t="n">
        <v>117</v>
      </c>
      <c r="B118" s="1" t="n">
        <v>44432</v>
      </c>
      <c r="C118" s="2" t="n">
        <f aca="false">YEAR(B118)</f>
        <v>2021</v>
      </c>
      <c r="D118" s="2" t="n">
        <f aca="false">WEEKNUM(B118,1)</f>
        <v>35</v>
      </c>
      <c r="E118" s="16" t="s">
        <v>17</v>
      </c>
      <c r="F118" s="16" t="s">
        <v>18</v>
      </c>
      <c r="I118" s="4" t="n">
        <v>33.6</v>
      </c>
      <c r="O118" s="6" t="s">
        <v>21</v>
      </c>
      <c r="P118" s="6"/>
      <c r="Q118" s="6" t="s">
        <v>22</v>
      </c>
    </row>
    <row r="119" customFormat="false" ht="13.8" hidden="false" customHeight="false" outlineLevel="0" collapsed="false">
      <c r="A119" s="0" t="n">
        <v>118</v>
      </c>
      <c r="B119" s="1" t="n">
        <v>44432</v>
      </c>
      <c r="C119" s="2" t="n">
        <f aca="false">YEAR(B119)</f>
        <v>2021</v>
      </c>
      <c r="D119" s="2" t="n">
        <f aca="false">WEEKNUM(B119,1)</f>
        <v>35</v>
      </c>
      <c r="E119" s="16" t="s">
        <v>18</v>
      </c>
      <c r="F119" s="0" t="s">
        <v>17</v>
      </c>
      <c r="I119" s="4" t="n">
        <v>33.6</v>
      </c>
      <c r="O119" s="6" t="s">
        <v>21</v>
      </c>
      <c r="P119" s="6"/>
      <c r="Q119" s="6" t="s">
        <v>22</v>
      </c>
    </row>
    <row r="120" customFormat="false" ht="13.8" hidden="false" customHeight="false" outlineLevel="0" collapsed="false">
      <c r="A120" s="0" t="n">
        <v>119</v>
      </c>
      <c r="B120" s="1" t="n">
        <v>44434</v>
      </c>
      <c r="C120" s="2" t="n">
        <f aca="false">YEAR(B120)</f>
        <v>2021</v>
      </c>
      <c r="D120" s="2" t="n">
        <f aca="false">WEEKNUM(B120,1)</f>
        <v>35</v>
      </c>
      <c r="E120" s="16" t="s">
        <v>17</v>
      </c>
      <c r="F120" s="16" t="s">
        <v>18</v>
      </c>
      <c r="I120" s="4" t="n">
        <v>32.7</v>
      </c>
      <c r="O120" s="6" t="s">
        <v>23</v>
      </c>
      <c r="P120" s="6"/>
      <c r="Q120" s="6" t="s">
        <v>24</v>
      </c>
    </row>
    <row r="121" customFormat="false" ht="13.8" hidden="false" customHeight="false" outlineLevel="0" collapsed="false">
      <c r="A121" s="0" t="n">
        <v>120</v>
      </c>
      <c r="B121" s="1" t="n">
        <v>44434</v>
      </c>
      <c r="C121" s="2" t="n">
        <f aca="false">YEAR(B121)</f>
        <v>2021</v>
      </c>
      <c r="D121" s="2" t="n">
        <f aca="false">WEEKNUM(B121,1)</f>
        <v>35</v>
      </c>
      <c r="E121" s="16" t="s">
        <v>18</v>
      </c>
      <c r="F121" s="0" t="s">
        <v>17</v>
      </c>
      <c r="I121" s="4" t="n">
        <v>32.7</v>
      </c>
      <c r="O121" s="6" t="s">
        <v>23</v>
      </c>
      <c r="P121" s="6"/>
      <c r="Q121" s="6" t="s">
        <v>24</v>
      </c>
    </row>
    <row r="122" customFormat="false" ht="13.8" hidden="false" customHeight="false" outlineLevel="0" collapsed="false">
      <c r="A122" s="0" t="n">
        <v>121</v>
      </c>
      <c r="B122" s="1" t="n">
        <v>44435</v>
      </c>
      <c r="C122" s="2" t="n">
        <f aca="false">YEAR(B122)</f>
        <v>2021</v>
      </c>
      <c r="D122" s="2" t="n">
        <f aca="false">WEEKNUM(B122,1)</f>
        <v>35</v>
      </c>
      <c r="E122" s="16" t="s">
        <v>17</v>
      </c>
      <c r="F122" s="16" t="s">
        <v>18</v>
      </c>
      <c r="I122" s="4" t="n">
        <v>33.6</v>
      </c>
      <c r="O122" s="6" t="s">
        <v>21</v>
      </c>
      <c r="P122" s="6"/>
      <c r="Q122" s="6" t="s">
        <v>22</v>
      </c>
    </row>
    <row r="123" customFormat="false" ht="13.8" hidden="false" customHeight="false" outlineLevel="0" collapsed="false">
      <c r="A123" s="0" t="n">
        <v>122</v>
      </c>
      <c r="B123" s="1" t="n">
        <v>44435</v>
      </c>
      <c r="C123" s="2" t="n">
        <f aca="false">YEAR(B123)</f>
        <v>2021</v>
      </c>
      <c r="D123" s="2" t="n">
        <f aca="false">WEEKNUM(B123,1)</f>
        <v>35</v>
      </c>
      <c r="E123" s="16" t="s">
        <v>18</v>
      </c>
      <c r="F123" s="0" t="s">
        <v>17</v>
      </c>
      <c r="I123" s="4" t="n">
        <v>33.6</v>
      </c>
      <c r="O123" s="6" t="s">
        <v>21</v>
      </c>
      <c r="P123" s="6"/>
      <c r="Q123" s="6" t="s">
        <v>22</v>
      </c>
    </row>
    <row r="124" customFormat="false" ht="13.8" hidden="false" customHeight="false" outlineLevel="0" collapsed="false">
      <c r="A124" s="0" t="n">
        <v>123</v>
      </c>
      <c r="B124" s="1" t="n">
        <v>44470</v>
      </c>
      <c r="C124" s="2" t="n">
        <f aca="false">YEAR(B124)</f>
        <v>2021</v>
      </c>
      <c r="D124" s="2" t="n">
        <f aca="false">WEEKNUM(B124,1)</f>
        <v>40</v>
      </c>
      <c r="E124" s="16" t="s">
        <v>17</v>
      </c>
      <c r="F124" s="16" t="s">
        <v>18</v>
      </c>
      <c r="I124" s="4" t="n">
        <v>32.7</v>
      </c>
      <c r="O124" s="6" t="s">
        <v>19</v>
      </c>
      <c r="P124" s="6"/>
      <c r="Q124" s="6" t="s">
        <v>20</v>
      </c>
    </row>
    <row r="125" customFormat="false" ht="13.8" hidden="false" customHeight="false" outlineLevel="0" collapsed="false">
      <c r="A125" s="0" t="n">
        <v>124</v>
      </c>
      <c r="B125" s="1" t="n">
        <v>44470</v>
      </c>
      <c r="C125" s="2" t="n">
        <f aca="false">YEAR(B125)</f>
        <v>2021</v>
      </c>
      <c r="D125" s="2" t="n">
        <f aca="false">WEEKNUM(B125,1)</f>
        <v>40</v>
      </c>
      <c r="E125" s="16" t="s">
        <v>18</v>
      </c>
      <c r="F125" s="0" t="s">
        <v>17</v>
      </c>
      <c r="I125" s="4" t="n">
        <v>32.7</v>
      </c>
      <c r="O125" s="6" t="s">
        <v>19</v>
      </c>
      <c r="P125" s="6"/>
      <c r="Q125" s="6" t="s">
        <v>20</v>
      </c>
    </row>
    <row r="126" customFormat="false" ht="13.8" hidden="false" customHeight="false" outlineLevel="0" collapsed="false">
      <c r="A126" s="0" t="n">
        <v>125</v>
      </c>
      <c r="B126" s="1" t="n">
        <v>44473</v>
      </c>
      <c r="C126" s="2" t="n">
        <f aca="false">YEAR(B126)</f>
        <v>2021</v>
      </c>
      <c r="D126" s="2" t="n">
        <f aca="false">WEEKNUM(B126,1)</f>
        <v>41</v>
      </c>
      <c r="E126" s="16" t="s">
        <v>17</v>
      </c>
      <c r="F126" s="16" t="s">
        <v>18</v>
      </c>
      <c r="I126" s="4" t="n">
        <v>33.6</v>
      </c>
      <c r="O126" s="6" t="s">
        <v>21</v>
      </c>
      <c r="P126" s="6"/>
      <c r="Q126" s="6" t="s">
        <v>22</v>
      </c>
    </row>
    <row r="127" customFormat="false" ht="13.8" hidden="false" customHeight="false" outlineLevel="0" collapsed="false">
      <c r="A127" s="0" t="n">
        <v>126</v>
      </c>
      <c r="B127" s="1" t="n">
        <v>44473</v>
      </c>
      <c r="C127" s="2" t="n">
        <f aca="false">YEAR(B127)</f>
        <v>2021</v>
      </c>
      <c r="D127" s="2" t="n">
        <f aca="false">WEEKNUM(B127,1)</f>
        <v>41</v>
      </c>
      <c r="E127" s="16" t="s">
        <v>18</v>
      </c>
      <c r="F127" s="0" t="s">
        <v>17</v>
      </c>
      <c r="I127" s="4" t="n">
        <v>33.6</v>
      </c>
      <c r="O127" s="6" t="s">
        <v>21</v>
      </c>
      <c r="P127" s="6"/>
      <c r="Q127" s="6" t="s">
        <v>22</v>
      </c>
    </row>
    <row r="128" customFormat="false" ht="13.8" hidden="false" customHeight="false" outlineLevel="0" collapsed="false">
      <c r="A128" s="0" t="n">
        <v>127</v>
      </c>
      <c r="B128" s="1" t="n">
        <v>44474</v>
      </c>
      <c r="C128" s="2" t="n">
        <f aca="false">YEAR(B128)</f>
        <v>2021</v>
      </c>
      <c r="D128" s="2" t="n">
        <f aca="false">WEEKNUM(B128,1)</f>
        <v>41</v>
      </c>
      <c r="E128" s="16" t="s">
        <v>17</v>
      </c>
      <c r="F128" s="16" t="s">
        <v>18</v>
      </c>
      <c r="I128" s="4" t="n">
        <v>33.6</v>
      </c>
      <c r="O128" s="6" t="s">
        <v>21</v>
      </c>
      <c r="P128" s="6"/>
      <c r="Q128" s="6" t="s">
        <v>22</v>
      </c>
    </row>
    <row r="129" customFormat="false" ht="13.8" hidden="false" customHeight="false" outlineLevel="0" collapsed="false">
      <c r="A129" s="0" t="n">
        <v>128</v>
      </c>
      <c r="B129" s="1" t="n">
        <v>44474</v>
      </c>
      <c r="C129" s="2" t="n">
        <f aca="false">YEAR(B129)</f>
        <v>2021</v>
      </c>
      <c r="D129" s="2" t="n">
        <f aca="false">WEEKNUM(B129,1)</f>
        <v>41</v>
      </c>
      <c r="E129" s="16" t="s">
        <v>18</v>
      </c>
      <c r="F129" s="0" t="s">
        <v>17</v>
      </c>
      <c r="I129" s="4" t="n">
        <v>33.6</v>
      </c>
      <c r="O129" s="6" t="s">
        <v>21</v>
      </c>
      <c r="P129" s="6"/>
      <c r="Q129" s="6" t="s">
        <v>22</v>
      </c>
    </row>
    <row r="130" customFormat="false" ht="13.8" hidden="false" customHeight="false" outlineLevel="0" collapsed="false">
      <c r="A130" s="0" t="n">
        <v>129</v>
      </c>
      <c r="B130" s="1" t="n">
        <v>44475</v>
      </c>
      <c r="C130" s="2" t="n">
        <f aca="false">YEAR(B130)</f>
        <v>2021</v>
      </c>
      <c r="D130" s="2" t="n">
        <f aca="false">WEEKNUM(B130,1)</f>
        <v>41</v>
      </c>
      <c r="E130" s="16" t="s">
        <v>17</v>
      </c>
      <c r="F130" s="16" t="s">
        <v>18</v>
      </c>
      <c r="I130" s="4" t="n">
        <v>33.6</v>
      </c>
      <c r="O130" s="6" t="s">
        <v>21</v>
      </c>
      <c r="P130" s="6"/>
      <c r="Q130" s="6" t="s">
        <v>22</v>
      </c>
    </row>
    <row r="131" customFormat="false" ht="13.8" hidden="false" customHeight="false" outlineLevel="0" collapsed="false">
      <c r="A131" s="0" t="n">
        <v>130</v>
      </c>
      <c r="B131" s="1" t="n">
        <v>44475</v>
      </c>
      <c r="C131" s="2" t="n">
        <f aca="false">YEAR(B131)</f>
        <v>2021</v>
      </c>
      <c r="D131" s="2" t="n">
        <f aca="false">WEEKNUM(B131,1)</f>
        <v>41</v>
      </c>
      <c r="E131" s="16" t="s">
        <v>18</v>
      </c>
      <c r="F131" s="0" t="s">
        <v>17</v>
      </c>
      <c r="I131" s="4" t="n">
        <v>33.6</v>
      </c>
      <c r="O131" s="6" t="s">
        <v>21</v>
      </c>
      <c r="P131" s="6"/>
      <c r="Q131" s="6" t="s">
        <v>22</v>
      </c>
    </row>
    <row r="132" customFormat="false" ht="13.8" hidden="false" customHeight="false" outlineLevel="0" collapsed="false">
      <c r="A132" s="0" t="n">
        <v>131</v>
      </c>
      <c r="B132" s="1" t="n">
        <v>44476</v>
      </c>
      <c r="C132" s="2" t="n">
        <f aca="false">YEAR(B132)</f>
        <v>2021</v>
      </c>
      <c r="D132" s="2" t="n">
        <f aca="false">WEEKNUM(B132,1)</f>
        <v>41</v>
      </c>
      <c r="E132" s="16" t="s">
        <v>17</v>
      </c>
      <c r="F132" s="16" t="s">
        <v>18</v>
      </c>
      <c r="I132" s="4" t="n">
        <v>33.6</v>
      </c>
      <c r="O132" s="6" t="s">
        <v>21</v>
      </c>
      <c r="P132" s="6"/>
      <c r="Q132" s="6" t="s">
        <v>22</v>
      </c>
    </row>
    <row r="133" customFormat="false" ht="13.8" hidden="false" customHeight="false" outlineLevel="0" collapsed="false">
      <c r="A133" s="0" t="n">
        <v>132</v>
      </c>
      <c r="B133" s="1" t="n">
        <v>44476</v>
      </c>
      <c r="C133" s="2" t="n">
        <f aca="false">YEAR(B133)</f>
        <v>2021</v>
      </c>
      <c r="D133" s="2" t="n">
        <f aca="false">WEEKNUM(B133,1)</f>
        <v>41</v>
      </c>
      <c r="E133" s="16" t="s">
        <v>18</v>
      </c>
      <c r="F133" s="0" t="s">
        <v>17</v>
      </c>
      <c r="I133" s="4" t="n">
        <v>33.6</v>
      </c>
      <c r="O133" s="6" t="s">
        <v>21</v>
      </c>
      <c r="P133" s="6"/>
      <c r="Q133" s="6" t="s">
        <v>22</v>
      </c>
    </row>
    <row r="134" customFormat="false" ht="13.8" hidden="false" customHeight="false" outlineLevel="0" collapsed="false">
      <c r="A134" s="0" t="n">
        <v>133</v>
      </c>
      <c r="B134" s="1" t="n">
        <v>44477</v>
      </c>
      <c r="C134" s="2" t="n">
        <f aca="false">YEAR(B134)</f>
        <v>2021</v>
      </c>
      <c r="D134" s="2" t="n">
        <f aca="false">WEEKNUM(B134,1)</f>
        <v>41</v>
      </c>
      <c r="E134" s="16" t="s">
        <v>17</v>
      </c>
      <c r="F134" s="16" t="s">
        <v>18</v>
      </c>
      <c r="I134" s="4" t="n">
        <v>33.6</v>
      </c>
      <c r="O134" s="6" t="s">
        <v>21</v>
      </c>
      <c r="P134" s="6"/>
      <c r="Q134" s="6" t="s">
        <v>22</v>
      </c>
    </row>
    <row r="135" customFormat="false" ht="13.8" hidden="false" customHeight="false" outlineLevel="0" collapsed="false">
      <c r="A135" s="0" t="n">
        <v>134</v>
      </c>
      <c r="B135" s="1" t="n">
        <v>44477</v>
      </c>
      <c r="C135" s="2" t="n">
        <f aca="false">YEAR(B135)</f>
        <v>2021</v>
      </c>
      <c r="D135" s="2" t="n">
        <f aca="false">WEEKNUM(B135,1)</f>
        <v>41</v>
      </c>
      <c r="E135" s="16" t="s">
        <v>18</v>
      </c>
      <c r="F135" s="0" t="s">
        <v>17</v>
      </c>
      <c r="I135" s="4" t="n">
        <v>33.6</v>
      </c>
      <c r="O135" s="6" t="s">
        <v>21</v>
      </c>
      <c r="P135" s="6"/>
      <c r="Q135" s="6" t="s">
        <v>22</v>
      </c>
    </row>
    <row r="136" customFormat="false" ht="13.8" hidden="false" customHeight="false" outlineLevel="0" collapsed="false">
      <c r="A136" s="0" t="n">
        <v>135</v>
      </c>
      <c r="B136" s="1" t="n">
        <v>44480</v>
      </c>
      <c r="C136" s="2" t="n">
        <f aca="false">YEAR(B136)</f>
        <v>2021</v>
      </c>
      <c r="D136" s="2" t="n">
        <f aca="false">WEEKNUM(B136,1)</f>
        <v>42</v>
      </c>
      <c r="E136" s="16" t="s">
        <v>17</v>
      </c>
      <c r="F136" s="16" t="s">
        <v>18</v>
      </c>
      <c r="I136" s="4" t="n">
        <v>32.7</v>
      </c>
      <c r="O136" s="6" t="s">
        <v>19</v>
      </c>
      <c r="P136" s="6"/>
      <c r="Q136" s="6" t="s">
        <v>20</v>
      </c>
    </row>
    <row r="137" customFormat="false" ht="13.8" hidden="false" customHeight="false" outlineLevel="0" collapsed="false">
      <c r="A137" s="0" t="n">
        <v>136</v>
      </c>
      <c r="B137" s="1" t="n">
        <v>44480</v>
      </c>
      <c r="C137" s="2" t="n">
        <f aca="false">YEAR(B137)</f>
        <v>2021</v>
      </c>
      <c r="D137" s="2" t="n">
        <f aca="false">WEEKNUM(B137,1)</f>
        <v>42</v>
      </c>
      <c r="E137" s="16" t="s">
        <v>18</v>
      </c>
      <c r="F137" s="0" t="s">
        <v>17</v>
      </c>
      <c r="I137" s="4" t="n">
        <v>32.7</v>
      </c>
      <c r="O137" s="6" t="s">
        <v>19</v>
      </c>
      <c r="P137" s="6"/>
      <c r="Q137" s="6" t="s">
        <v>20</v>
      </c>
    </row>
    <row r="138" customFormat="false" ht="13.8" hidden="false" customHeight="false" outlineLevel="0" collapsed="false">
      <c r="A138" s="0" t="n">
        <v>137</v>
      </c>
      <c r="B138" s="1" t="n">
        <v>44481</v>
      </c>
      <c r="C138" s="2" t="n">
        <f aca="false">YEAR(B138)</f>
        <v>2021</v>
      </c>
      <c r="D138" s="2" t="n">
        <f aca="false">WEEKNUM(B138,1)</f>
        <v>42</v>
      </c>
      <c r="E138" s="16" t="s">
        <v>17</v>
      </c>
      <c r="F138" s="16" t="s">
        <v>18</v>
      </c>
      <c r="G138" s="3" t="n">
        <f aca="false">1274-35.7</f>
        <v>1238.3</v>
      </c>
      <c r="H138" s="18" t="n">
        <v>1274</v>
      </c>
      <c r="I138" s="4" t="n">
        <f aca="false">H138-G138</f>
        <v>35.7</v>
      </c>
      <c r="O138" s="6" t="s">
        <v>21</v>
      </c>
      <c r="P138" s="6"/>
      <c r="Q138" s="6" t="s">
        <v>22</v>
      </c>
    </row>
    <row r="139" customFormat="false" ht="13.8" hidden="false" customHeight="false" outlineLevel="0" collapsed="false">
      <c r="A139" s="0" t="n">
        <v>138</v>
      </c>
      <c r="B139" s="1" t="n">
        <v>44481</v>
      </c>
      <c r="C139" s="2" t="n">
        <f aca="false">YEAR(B139)</f>
        <v>2021</v>
      </c>
      <c r="D139" s="2" t="n">
        <f aca="false">WEEKNUM(B139,1)</f>
        <v>42</v>
      </c>
      <c r="E139" s="16" t="s">
        <v>18</v>
      </c>
      <c r="F139" s="0" t="s">
        <v>17</v>
      </c>
      <c r="G139" s="3" t="n">
        <f aca="false">H138</f>
        <v>1274</v>
      </c>
      <c r="H139" s="3" t="n">
        <f aca="false">G140</f>
        <v>1309.3</v>
      </c>
      <c r="I139" s="4" t="n">
        <f aca="false">H139-G139</f>
        <v>35.3</v>
      </c>
      <c r="O139" s="6" t="s">
        <v>21</v>
      </c>
      <c r="P139" s="6"/>
      <c r="Q139" s="6" t="s">
        <v>22</v>
      </c>
    </row>
    <row r="140" customFormat="false" ht="13.8" hidden="false" customHeight="false" outlineLevel="0" collapsed="false">
      <c r="A140" s="0" t="n">
        <v>139</v>
      </c>
      <c r="B140" s="1" t="n">
        <v>44482</v>
      </c>
      <c r="C140" s="2" t="n">
        <f aca="false">YEAR(B140)</f>
        <v>2021</v>
      </c>
      <c r="D140" s="2" t="n">
        <f aca="false">WEEKNUM(B140,1)</f>
        <v>42</v>
      </c>
      <c r="E140" s="16" t="s">
        <v>17</v>
      </c>
      <c r="F140" s="16" t="s">
        <v>18</v>
      </c>
      <c r="G140" s="3" t="n">
        <f aca="false">H140-I138</f>
        <v>1309.3</v>
      </c>
      <c r="H140" s="18" t="n">
        <v>1345</v>
      </c>
      <c r="I140" s="4" t="n">
        <f aca="false">H140-G140</f>
        <v>35.7</v>
      </c>
      <c r="O140" s="6" t="s">
        <v>21</v>
      </c>
      <c r="P140" s="6"/>
      <c r="Q140" s="6" t="s">
        <v>22</v>
      </c>
    </row>
    <row r="141" customFormat="false" ht="13.8" hidden="false" customHeight="false" outlineLevel="0" collapsed="false">
      <c r="A141" s="0" t="n">
        <v>140</v>
      </c>
      <c r="B141" s="1" t="n">
        <v>44482</v>
      </c>
      <c r="C141" s="2" t="n">
        <f aca="false">YEAR(B141)</f>
        <v>2021</v>
      </c>
      <c r="D141" s="2" t="n">
        <f aca="false">WEEKNUM(B141,1)</f>
        <v>42</v>
      </c>
      <c r="E141" s="16" t="s">
        <v>18</v>
      </c>
      <c r="F141" s="0" t="s">
        <v>17</v>
      </c>
      <c r="G141" s="3" t="n">
        <f aca="false">H140</f>
        <v>1345</v>
      </c>
      <c r="H141" s="3" t="n">
        <f aca="false">G142</f>
        <v>1381.3</v>
      </c>
      <c r="I141" s="4" t="n">
        <f aca="false">H141-G141</f>
        <v>36.3</v>
      </c>
      <c r="O141" s="6" t="s">
        <v>21</v>
      </c>
      <c r="P141" s="6"/>
      <c r="Q141" s="6" t="s">
        <v>22</v>
      </c>
    </row>
    <row r="142" customFormat="false" ht="13.8" hidden="false" customHeight="false" outlineLevel="0" collapsed="false">
      <c r="A142" s="0" t="n">
        <v>141</v>
      </c>
      <c r="B142" s="1" t="n">
        <v>44483</v>
      </c>
      <c r="C142" s="2" t="n">
        <f aca="false">YEAR(B142)</f>
        <v>2021</v>
      </c>
      <c r="D142" s="2" t="n">
        <f aca="false">WEEKNUM(B142,1)</f>
        <v>42</v>
      </c>
      <c r="E142" s="16" t="s">
        <v>17</v>
      </c>
      <c r="F142" s="16" t="s">
        <v>18</v>
      </c>
      <c r="G142" s="3" t="n">
        <f aca="false">H142-I138</f>
        <v>1381.3</v>
      </c>
      <c r="H142" s="18" t="n">
        <v>1417</v>
      </c>
      <c r="I142" s="4" t="n">
        <f aca="false">H142-G142</f>
        <v>35.7</v>
      </c>
      <c r="O142" s="6" t="s">
        <v>21</v>
      </c>
      <c r="P142" s="6"/>
      <c r="Q142" s="6" t="s">
        <v>22</v>
      </c>
    </row>
    <row r="143" customFormat="false" ht="13.8" hidden="false" customHeight="false" outlineLevel="0" collapsed="false">
      <c r="A143" s="0" t="n">
        <v>142</v>
      </c>
      <c r="B143" s="1" t="n">
        <v>44483</v>
      </c>
      <c r="C143" s="2" t="n">
        <f aca="false">YEAR(B143)</f>
        <v>2021</v>
      </c>
      <c r="D143" s="2" t="n">
        <f aca="false">WEEKNUM(B143,1)</f>
        <v>42</v>
      </c>
      <c r="E143" s="16" t="s">
        <v>18</v>
      </c>
      <c r="F143" s="0" t="s">
        <v>17</v>
      </c>
      <c r="G143" s="3" t="n">
        <f aca="false">H142</f>
        <v>1417</v>
      </c>
      <c r="H143" s="3" t="n">
        <f aca="false">G144</f>
        <v>1452.3</v>
      </c>
      <c r="I143" s="4" t="n">
        <f aca="false">H143-G143</f>
        <v>35.3</v>
      </c>
      <c r="O143" s="6" t="s">
        <v>21</v>
      </c>
      <c r="P143" s="6"/>
      <c r="Q143" s="6" t="s">
        <v>22</v>
      </c>
    </row>
    <row r="144" customFormat="false" ht="13.8" hidden="false" customHeight="false" outlineLevel="0" collapsed="false">
      <c r="A144" s="0" t="n">
        <v>143</v>
      </c>
      <c r="B144" s="1" t="n">
        <v>44484</v>
      </c>
      <c r="C144" s="2" t="n">
        <f aca="false">YEAR(B144)</f>
        <v>2021</v>
      </c>
      <c r="D144" s="2" t="n">
        <f aca="false">WEEKNUM(B144,1)</f>
        <v>42</v>
      </c>
      <c r="E144" s="16" t="s">
        <v>17</v>
      </c>
      <c r="F144" s="16" t="s">
        <v>18</v>
      </c>
      <c r="G144" s="3" t="n">
        <f aca="false">rittenfreddie[[#This Row],[Kilometerstand naar]]-I138</f>
        <v>1452.3</v>
      </c>
      <c r="H144" s="18" t="n">
        <v>1488</v>
      </c>
      <c r="I144" s="4" t="n">
        <f aca="false">H144-G144</f>
        <v>35.7</v>
      </c>
      <c r="O144" s="6" t="s">
        <v>21</v>
      </c>
      <c r="P144" s="6"/>
      <c r="Q144" s="6" t="s">
        <v>22</v>
      </c>
    </row>
    <row r="145" customFormat="false" ht="13.8" hidden="false" customHeight="false" outlineLevel="0" collapsed="false">
      <c r="A145" s="0" t="n">
        <v>144</v>
      </c>
      <c r="B145" s="1" t="n">
        <v>44484</v>
      </c>
      <c r="C145" s="2" t="n">
        <f aca="false">YEAR(B145)</f>
        <v>2021</v>
      </c>
      <c r="D145" s="2" t="n">
        <f aca="false">WEEKNUM(B145,1)</f>
        <v>42</v>
      </c>
      <c r="E145" s="16" t="s">
        <v>18</v>
      </c>
      <c r="F145" s="0" t="s">
        <v>17</v>
      </c>
      <c r="G145" s="3" t="n">
        <f aca="false">H144</f>
        <v>1488</v>
      </c>
      <c r="H145" s="3" t="n">
        <f aca="false">G146</f>
        <v>1523.8</v>
      </c>
      <c r="I145" s="4" t="n">
        <f aca="false">H145-G145</f>
        <v>35.8</v>
      </c>
      <c r="O145" s="6" t="s">
        <v>21</v>
      </c>
      <c r="P145" s="6"/>
      <c r="Q145" s="6" t="s">
        <v>22</v>
      </c>
    </row>
    <row r="146" customFormat="false" ht="13.8" hidden="false" customHeight="false" outlineLevel="0" collapsed="false">
      <c r="A146" s="0" t="n">
        <v>145</v>
      </c>
      <c r="B146" s="1" t="n">
        <v>44487</v>
      </c>
      <c r="C146" s="2" t="n">
        <f aca="false">YEAR(B146)</f>
        <v>2021</v>
      </c>
      <c r="D146" s="2" t="n">
        <f aca="false">WEEKNUM(B146,1)</f>
        <v>43</v>
      </c>
      <c r="E146" s="16" t="s">
        <v>17</v>
      </c>
      <c r="F146" s="16" t="s">
        <v>18</v>
      </c>
      <c r="G146" s="3" t="n">
        <f aca="false">1559-35.2</f>
        <v>1523.8</v>
      </c>
      <c r="H146" s="3" t="n">
        <v>1559</v>
      </c>
      <c r="I146" s="4" t="n">
        <f aca="false">H146-G146</f>
        <v>35.2</v>
      </c>
      <c r="O146" s="6" t="s">
        <v>21</v>
      </c>
      <c r="P146" s="6"/>
      <c r="Q146" s="6" t="s">
        <v>22</v>
      </c>
    </row>
    <row r="147" customFormat="false" ht="13.8" hidden="false" customHeight="false" outlineLevel="0" collapsed="false">
      <c r="A147" s="0" t="n">
        <v>146</v>
      </c>
      <c r="B147" s="1" t="n">
        <v>44487</v>
      </c>
      <c r="C147" s="2" t="n">
        <f aca="false">YEAR(B147)</f>
        <v>2021</v>
      </c>
      <c r="D147" s="2" t="n">
        <f aca="false">WEEKNUM(B147,1)</f>
        <v>43</v>
      </c>
      <c r="E147" s="16" t="s">
        <v>18</v>
      </c>
      <c r="F147" s="0" t="s">
        <v>17</v>
      </c>
      <c r="G147" s="3" t="n">
        <f aca="false">H146</f>
        <v>1559</v>
      </c>
      <c r="H147" s="3" t="n">
        <f aca="false">rittenfreddie[[#This Row],[Kilometerstand van]]+36</f>
        <v>1595</v>
      </c>
      <c r="I147" s="4" t="n">
        <f aca="false">H147-G147</f>
        <v>36</v>
      </c>
      <c r="O147" s="6" t="s">
        <v>21</v>
      </c>
      <c r="P147" s="6"/>
      <c r="Q147" s="6" t="s">
        <v>22</v>
      </c>
    </row>
    <row r="148" customFormat="false" ht="13.8" hidden="false" customHeight="false" outlineLevel="0" collapsed="false">
      <c r="A148" s="0" t="n">
        <v>147</v>
      </c>
      <c r="B148" s="1" t="n">
        <v>44488</v>
      </c>
      <c r="C148" s="2" t="n">
        <f aca="false">YEAR(B148)</f>
        <v>2021</v>
      </c>
      <c r="D148" s="2" t="n">
        <f aca="false">WEEKNUM(B148,1)</f>
        <v>43</v>
      </c>
      <c r="E148" s="16" t="s">
        <v>17</v>
      </c>
      <c r="F148" s="16" t="s">
        <v>18</v>
      </c>
      <c r="G148" s="3" t="n">
        <v>1595</v>
      </c>
      <c r="H148" s="3" t="n">
        <f aca="false">rittenfreddie[[#This Row],[Kilometerstand van]]+36</f>
        <v>1631</v>
      </c>
      <c r="I148" s="4" t="n">
        <f aca="false">H148-G148</f>
        <v>36</v>
      </c>
      <c r="O148" s="6" t="s">
        <v>21</v>
      </c>
      <c r="P148" s="6"/>
      <c r="Q148" s="6" t="s">
        <v>22</v>
      </c>
    </row>
    <row r="149" customFormat="false" ht="13.8" hidden="false" customHeight="false" outlineLevel="0" collapsed="false">
      <c r="A149" s="0" t="n">
        <v>148</v>
      </c>
      <c r="B149" s="1" t="n">
        <v>44488</v>
      </c>
      <c r="C149" s="2" t="n">
        <f aca="false">YEAR(B149)</f>
        <v>2021</v>
      </c>
      <c r="D149" s="2" t="n">
        <f aca="false">WEEKNUM(B149,1)</f>
        <v>43</v>
      </c>
      <c r="E149" s="16" t="s">
        <v>18</v>
      </c>
      <c r="F149" s="0" t="s">
        <v>17</v>
      </c>
      <c r="G149" s="3" t="n">
        <v>1631</v>
      </c>
      <c r="H149" s="3" t="n">
        <v>1669</v>
      </c>
      <c r="I149" s="4" t="n">
        <f aca="false">H149-G149</f>
        <v>38</v>
      </c>
      <c r="O149" s="6" t="s">
        <v>21</v>
      </c>
      <c r="P149" s="6"/>
      <c r="Q149" s="6" t="s">
        <v>22</v>
      </c>
    </row>
    <row r="150" customFormat="false" ht="13.8" hidden="false" customHeight="false" outlineLevel="0" collapsed="false">
      <c r="A150" s="0" t="n">
        <v>149</v>
      </c>
      <c r="B150" s="1" t="n">
        <v>44489</v>
      </c>
      <c r="C150" s="2" t="n">
        <f aca="false">YEAR(B150)</f>
        <v>2021</v>
      </c>
      <c r="D150" s="2" t="n">
        <f aca="false">WEEKNUM(B150,1)</f>
        <v>43</v>
      </c>
      <c r="E150" s="16" t="s">
        <v>17</v>
      </c>
      <c r="F150" s="16" t="s">
        <v>18</v>
      </c>
      <c r="G150" s="3" t="n">
        <v>1669</v>
      </c>
      <c r="H150" s="3" t="n">
        <v>1705</v>
      </c>
      <c r="I150" s="4" t="n">
        <f aca="false">H150-G150</f>
        <v>36</v>
      </c>
      <c r="K150" s="4" t="n">
        <v>54</v>
      </c>
      <c r="L150" s="4" t="n">
        <v>16</v>
      </c>
      <c r="M150" s="4" t="n">
        <f aca="false">rittenfreddie[[#This Row],[Batt.perc.vertrek]]-rittenfreddie[[#This Row],[Batt.perc.aankomst]]</f>
        <v>38</v>
      </c>
      <c r="N150" s="5" t="n">
        <f aca="false">rittenfreddie[[#This Row],[Gereden kilometers]]/rittenfreddie[[#This Row],[Batt.perc.verbruikt]]</f>
        <v>0.947368421052632</v>
      </c>
      <c r="O150" s="6" t="s">
        <v>21</v>
      </c>
      <c r="P150" s="6"/>
      <c r="Q150" s="6" t="s">
        <v>22</v>
      </c>
    </row>
    <row r="151" customFormat="false" ht="13.8" hidden="false" customHeight="false" outlineLevel="0" collapsed="false">
      <c r="A151" s="0" t="n">
        <v>150</v>
      </c>
      <c r="B151" s="1" t="n">
        <v>44489</v>
      </c>
      <c r="C151" s="2" t="n">
        <f aca="false">YEAR(B151)</f>
        <v>2021</v>
      </c>
      <c r="D151" s="2" t="n">
        <f aca="false">WEEKNUM(B151,1)</f>
        <v>43</v>
      </c>
      <c r="E151" s="16" t="s">
        <v>18</v>
      </c>
      <c r="F151" s="0" t="s">
        <v>17</v>
      </c>
      <c r="G151" s="3" t="n">
        <v>1705</v>
      </c>
      <c r="H151" s="3" t="n">
        <v>1741</v>
      </c>
      <c r="I151" s="4" t="n">
        <f aca="false">H151-G151</f>
        <v>36</v>
      </c>
      <c r="K151" s="4" t="n">
        <v>100</v>
      </c>
      <c r="O151" s="6" t="s">
        <v>21</v>
      </c>
      <c r="P151" s="6"/>
      <c r="Q151" s="6" t="s">
        <v>22</v>
      </c>
    </row>
    <row r="152" customFormat="false" ht="13.8" hidden="false" customHeight="false" outlineLevel="0" collapsed="false">
      <c r="A152" s="0" t="n">
        <v>151</v>
      </c>
      <c r="B152" s="1" t="n">
        <v>44490</v>
      </c>
      <c r="C152" s="2" t="n">
        <f aca="false">YEAR(B152)</f>
        <v>2021</v>
      </c>
      <c r="D152" s="2" t="n">
        <f aca="false">WEEKNUM(B152,1)</f>
        <v>43</v>
      </c>
      <c r="E152" s="16" t="s">
        <v>17</v>
      </c>
      <c r="F152" s="16" t="s">
        <v>18</v>
      </c>
      <c r="G152" s="3" t="n">
        <v>1741</v>
      </c>
      <c r="H152" s="3" t="n">
        <v>1777</v>
      </c>
      <c r="I152" s="4" t="n">
        <f aca="false">H152-G152</f>
        <v>36</v>
      </c>
      <c r="L152" s="4" t="n">
        <v>10</v>
      </c>
      <c r="O152" s="6" t="s">
        <v>21</v>
      </c>
      <c r="P152" s="6"/>
      <c r="Q152" s="6" t="s">
        <v>22</v>
      </c>
    </row>
    <row r="153" customFormat="false" ht="13.8" hidden="false" customHeight="false" outlineLevel="0" collapsed="false">
      <c r="A153" s="0" t="n">
        <v>152</v>
      </c>
      <c r="B153" s="1" t="n">
        <v>44490</v>
      </c>
      <c r="C153" s="2" t="n">
        <f aca="false">YEAR(B153)</f>
        <v>2021</v>
      </c>
      <c r="D153" s="2" t="n">
        <f aca="false">WEEKNUM(B153,1)</f>
        <v>43</v>
      </c>
      <c r="E153" s="16" t="s">
        <v>18</v>
      </c>
      <c r="F153" s="0" t="s">
        <v>17</v>
      </c>
      <c r="G153" s="3" t="n">
        <v>1777</v>
      </c>
      <c r="H153" s="3" t="n">
        <f aca="false">rittenfreddie[[#This Row],[Kilometerstand van]]+36</f>
        <v>1813</v>
      </c>
      <c r="I153" s="4" t="n">
        <f aca="false">H153-G153</f>
        <v>36</v>
      </c>
      <c r="K153" s="4" t="n">
        <v>100</v>
      </c>
      <c r="O153" s="6" t="s">
        <v>21</v>
      </c>
      <c r="P153" s="6"/>
      <c r="Q153" s="6" t="s">
        <v>22</v>
      </c>
    </row>
    <row r="154" s="19" customFormat="true" ht="13.8" hidden="false" customHeight="false" outlineLevel="0" collapsed="false">
      <c r="A154" s="19" t="n">
        <v>153</v>
      </c>
      <c r="B154" s="20" t="n">
        <v>44491</v>
      </c>
      <c r="C154" s="21" t="n">
        <f aca="false">YEAR(B154)</f>
        <v>2021</v>
      </c>
      <c r="D154" s="21" t="n">
        <f aca="false">WEEKNUM(B154,1)</f>
        <v>43</v>
      </c>
      <c r="E154" s="22" t="s">
        <v>17</v>
      </c>
      <c r="F154" s="22" t="s">
        <v>18</v>
      </c>
      <c r="G154" s="23" t="n">
        <v>1813</v>
      </c>
      <c r="H154" s="23" t="n">
        <v>1849</v>
      </c>
      <c r="I154" s="24" t="n">
        <f aca="false">H154-G154</f>
        <v>36</v>
      </c>
      <c r="J154" s="24"/>
      <c r="K154" s="24"/>
      <c r="L154" s="24" t="n">
        <v>14</v>
      </c>
      <c r="M154" s="24"/>
      <c r="N154" s="25"/>
      <c r="O154" s="26" t="s">
        <v>21</v>
      </c>
      <c r="P154" s="27"/>
      <c r="Q154" s="6" t="s">
        <v>22</v>
      </c>
    </row>
    <row r="155" s="19" customFormat="true" ht="13.8" hidden="false" customHeight="false" outlineLevel="0" collapsed="false">
      <c r="A155" s="19" t="n">
        <v>154</v>
      </c>
      <c r="B155" s="20" t="n">
        <v>44491</v>
      </c>
      <c r="C155" s="21" t="n">
        <f aca="false">YEAR(B155)</f>
        <v>2021</v>
      </c>
      <c r="D155" s="21" t="n">
        <f aca="false">WEEKNUM(B155,1)</f>
        <v>43</v>
      </c>
      <c r="E155" s="22" t="s">
        <v>18</v>
      </c>
      <c r="F155" s="19" t="s">
        <v>17</v>
      </c>
      <c r="G155" s="23" t="n">
        <v>1849</v>
      </c>
      <c r="H155" s="23" t="n">
        <v>1885</v>
      </c>
      <c r="I155" s="24" t="n">
        <f aca="false">H155-G155</f>
        <v>36</v>
      </c>
      <c r="J155" s="24"/>
      <c r="K155" s="24" t="n">
        <v>100</v>
      </c>
      <c r="L155" s="24" t="n">
        <v>61</v>
      </c>
      <c r="M155" s="24" t="n">
        <f aca="false">rittenfreddie[[#This Row],[Batt.perc.vertrek]]-rittenfreddie[[#This Row],[Batt.perc.aankomst]]</f>
        <v>39</v>
      </c>
      <c r="N155" s="25" t="n">
        <f aca="false">rittenfreddie[[#This Row],[Gereden kilometers]]/rittenfreddie[[#This Row],[Batt.perc.verbruikt]]</f>
        <v>0.923076923076923</v>
      </c>
      <c r="O155" s="26" t="s">
        <v>21</v>
      </c>
      <c r="P155" s="27"/>
      <c r="Q155" s="6" t="s">
        <v>22</v>
      </c>
    </row>
    <row r="156" customFormat="false" ht="13.8" hidden="false" customHeight="false" outlineLevel="0" collapsed="false">
      <c r="A156" s="0" t="n">
        <v>155</v>
      </c>
      <c r="B156" s="1" t="n">
        <v>44494</v>
      </c>
      <c r="C156" s="2" t="n">
        <f aca="false">YEAR(B156)</f>
        <v>2021</v>
      </c>
      <c r="D156" s="2" t="n">
        <f aca="false">WEEKNUM(B156,1)</f>
        <v>44</v>
      </c>
      <c r="E156" s="16" t="s">
        <v>17</v>
      </c>
      <c r="F156" s="16" t="s">
        <v>18</v>
      </c>
      <c r="G156" s="3" t="n">
        <v>1885</v>
      </c>
      <c r="H156" s="3" t="n">
        <v>1922</v>
      </c>
      <c r="I156" s="4" t="n">
        <f aca="false">H156-G156</f>
        <v>37</v>
      </c>
      <c r="J156" s="4" t="n">
        <v>6</v>
      </c>
      <c r="K156" s="4" t="n">
        <v>61</v>
      </c>
      <c r="L156" s="4" t="n">
        <v>18</v>
      </c>
      <c r="M156" s="4" t="n">
        <f aca="false">rittenfreddie[[#This Row],[Batt.perc.vertrek]]-rittenfreddie[[#This Row],[Batt.perc.aankomst]]</f>
        <v>43</v>
      </c>
      <c r="N156" s="25" t="n">
        <f aca="false">rittenfreddie[[#This Row],[Gereden kilometers]]/rittenfreddie[[#This Row],[Batt.perc.verbruikt]]</f>
        <v>0.86046511627907</v>
      </c>
      <c r="O156" s="6" t="s">
        <v>21</v>
      </c>
      <c r="P156" s="6"/>
      <c r="Q156" s="6" t="s">
        <v>22</v>
      </c>
    </row>
    <row r="157" customFormat="false" ht="13.8" hidden="false" customHeight="false" outlineLevel="0" collapsed="false">
      <c r="A157" s="0" t="n">
        <v>156</v>
      </c>
      <c r="B157" s="1" t="n">
        <v>44494</v>
      </c>
      <c r="C157" s="2" t="n">
        <f aca="false">YEAR(B157)</f>
        <v>2021</v>
      </c>
      <c r="D157" s="2" t="n">
        <f aca="false">WEEKNUM(B157,1)</f>
        <v>44</v>
      </c>
      <c r="E157" s="16" t="s">
        <v>18</v>
      </c>
      <c r="F157" s="0" t="s">
        <v>17</v>
      </c>
      <c r="G157" s="3" t="n">
        <v>1922</v>
      </c>
      <c r="H157" s="3" t="n">
        <v>1958</v>
      </c>
      <c r="I157" s="4" t="n">
        <f aca="false">H157-G157</f>
        <v>36</v>
      </c>
      <c r="J157" s="4" t="n">
        <v>11</v>
      </c>
      <c r="K157" s="4" t="n">
        <v>100</v>
      </c>
      <c r="L157" s="4" t="n">
        <v>57</v>
      </c>
      <c r="M157" s="4" t="n">
        <f aca="false">rittenfreddie[[#This Row],[Batt.perc.vertrek]]-rittenfreddie[[#This Row],[Batt.perc.aankomst]]</f>
        <v>43</v>
      </c>
      <c r="N157" s="25" t="n">
        <f aca="false">rittenfreddie[[#This Row],[Gereden kilometers]]/rittenfreddie[[#This Row],[Batt.perc.verbruikt]]</f>
        <v>0.837209302325581</v>
      </c>
      <c r="O157" s="6" t="s">
        <v>21</v>
      </c>
      <c r="P157" s="6"/>
      <c r="Q157" s="6" t="s">
        <v>22</v>
      </c>
    </row>
    <row r="158" customFormat="false" ht="13.8" hidden="false" customHeight="false" outlineLevel="0" collapsed="false">
      <c r="A158" s="0" t="n">
        <v>157</v>
      </c>
      <c r="B158" s="1" t="n">
        <v>44495</v>
      </c>
      <c r="C158" s="2" t="n">
        <f aca="false">YEAR(B158)</f>
        <v>2021</v>
      </c>
      <c r="D158" s="2" t="n">
        <f aca="false">WEEKNUM(B158,1)</f>
        <v>44</v>
      </c>
      <c r="E158" s="16" t="s">
        <v>17</v>
      </c>
      <c r="F158" s="16" t="s">
        <v>18</v>
      </c>
      <c r="G158" s="3" t="n">
        <v>1958</v>
      </c>
      <c r="H158" s="3" t="n">
        <v>1994</v>
      </c>
      <c r="I158" s="4" t="n">
        <f aca="false">H158-G158</f>
        <v>36</v>
      </c>
      <c r="J158" s="4" t="n">
        <v>10</v>
      </c>
      <c r="K158" s="4" t="n">
        <v>57</v>
      </c>
      <c r="L158" s="4" t="n">
        <v>16</v>
      </c>
      <c r="M158" s="4" t="n">
        <f aca="false">rittenfreddie[[#This Row],[Batt.perc.vertrek]]-rittenfreddie[[#This Row],[Batt.perc.aankomst]]</f>
        <v>41</v>
      </c>
      <c r="N158" s="25" t="n">
        <f aca="false">rittenfreddie[[#This Row],[Gereden kilometers]]/rittenfreddie[[#This Row],[Batt.perc.verbruikt]]</f>
        <v>0.878048780487805</v>
      </c>
      <c r="O158" s="6" t="s">
        <v>21</v>
      </c>
      <c r="P158" s="6"/>
      <c r="Q158" s="6" t="s">
        <v>22</v>
      </c>
    </row>
    <row r="159" customFormat="false" ht="13.8" hidden="false" customHeight="false" outlineLevel="0" collapsed="false">
      <c r="A159" s="0" t="n">
        <v>158</v>
      </c>
      <c r="B159" s="1" t="n">
        <v>44495</v>
      </c>
      <c r="C159" s="2" t="n">
        <f aca="false">YEAR(B159)</f>
        <v>2021</v>
      </c>
      <c r="D159" s="2" t="n">
        <f aca="false">WEEKNUM(B159,1)</f>
        <v>44</v>
      </c>
      <c r="E159" s="16" t="s">
        <v>18</v>
      </c>
      <c r="F159" s="0" t="s">
        <v>17</v>
      </c>
      <c r="G159" s="3" t="n">
        <v>1994</v>
      </c>
      <c r="H159" s="3" t="n">
        <v>2031</v>
      </c>
      <c r="I159" s="4" t="n">
        <f aca="false">H159-G159</f>
        <v>37</v>
      </c>
      <c r="K159" s="4" t="n">
        <v>100</v>
      </c>
      <c r="L159" s="4" t="n">
        <v>55</v>
      </c>
      <c r="M159" s="4" t="n">
        <f aca="false">rittenfreddie[[#This Row],[Batt.perc.vertrek]]-rittenfreddie[[#This Row],[Batt.perc.aankomst]]</f>
        <v>45</v>
      </c>
      <c r="N159" s="25" t="n">
        <f aca="false">rittenfreddie[[#This Row],[Gereden kilometers]]/rittenfreddie[[#This Row],[Batt.perc.verbruikt]]</f>
        <v>0.822222222222222</v>
      </c>
      <c r="O159" s="6" t="s">
        <v>21</v>
      </c>
      <c r="P159" s="6"/>
      <c r="Q159" s="6" t="s">
        <v>22</v>
      </c>
    </row>
    <row r="160" customFormat="false" ht="13.8" hidden="false" customHeight="false" outlineLevel="0" collapsed="false">
      <c r="A160" s="0" t="n">
        <v>159</v>
      </c>
      <c r="B160" s="1" t="n">
        <v>44496</v>
      </c>
      <c r="C160" s="2" t="n">
        <f aca="false">YEAR(B160)</f>
        <v>2021</v>
      </c>
      <c r="D160" s="2" t="n">
        <f aca="false">WEEKNUM(B160,1)</f>
        <v>44</v>
      </c>
      <c r="E160" s="16" t="s">
        <v>17</v>
      </c>
      <c r="F160" s="16" t="s">
        <v>18</v>
      </c>
      <c r="G160" s="3" t="n">
        <v>2031</v>
      </c>
      <c r="H160" s="3" t="n">
        <v>2067</v>
      </c>
      <c r="I160" s="4" t="n">
        <f aca="false">H160-G160</f>
        <v>36</v>
      </c>
      <c r="J160" s="4" t="n">
        <v>13</v>
      </c>
      <c r="K160" s="4" t="n">
        <v>55</v>
      </c>
      <c r="L160" s="4" t="n">
        <v>14</v>
      </c>
      <c r="M160" s="4" t="n">
        <f aca="false">rittenfreddie[[#This Row],[Batt.perc.vertrek]]-rittenfreddie[[#This Row],[Batt.perc.aankomst]]</f>
        <v>41</v>
      </c>
      <c r="N160" s="25" t="n">
        <f aca="false">rittenfreddie[[#This Row],[Gereden kilometers]]/rittenfreddie[[#This Row],[Batt.perc.verbruikt]]</f>
        <v>0.878048780487805</v>
      </c>
      <c r="O160" s="6" t="s">
        <v>21</v>
      </c>
      <c r="P160" s="6"/>
      <c r="Q160" s="6" t="s">
        <v>22</v>
      </c>
    </row>
    <row r="161" customFormat="false" ht="13.8" hidden="false" customHeight="false" outlineLevel="0" collapsed="false">
      <c r="A161" s="0" t="n">
        <v>160</v>
      </c>
      <c r="B161" s="1" t="n">
        <v>44496</v>
      </c>
      <c r="C161" s="2" t="n">
        <f aca="false">YEAR(B161)</f>
        <v>2021</v>
      </c>
      <c r="D161" s="2" t="n">
        <f aca="false">WEEKNUM(B161,1)</f>
        <v>44</v>
      </c>
      <c r="E161" s="16" t="s">
        <v>18</v>
      </c>
      <c r="F161" s="0" t="s">
        <v>17</v>
      </c>
      <c r="G161" s="3" t="n">
        <v>2067</v>
      </c>
      <c r="H161" s="3" t="n">
        <v>2102</v>
      </c>
      <c r="I161" s="4" t="n">
        <f aca="false">H161-G161</f>
        <v>35</v>
      </c>
      <c r="K161" s="4" t="n">
        <v>100</v>
      </c>
      <c r="L161" s="4" t="n">
        <v>58</v>
      </c>
      <c r="M161" s="4" t="n">
        <f aca="false">rittenfreddie[[#This Row],[Batt.perc.vertrek]]-rittenfreddie[[#This Row],[Batt.perc.aankomst]]</f>
        <v>42</v>
      </c>
      <c r="N161" s="25" t="n">
        <f aca="false">rittenfreddie[[#This Row],[Gereden kilometers]]/rittenfreddie[[#This Row],[Batt.perc.verbruikt]]</f>
        <v>0.833333333333333</v>
      </c>
      <c r="O161" s="6" t="s">
        <v>21</v>
      </c>
      <c r="P161" s="6"/>
      <c r="Q161" s="6" t="s">
        <v>22</v>
      </c>
    </row>
    <row r="162" customFormat="false" ht="13.8" hidden="false" customHeight="false" outlineLevel="0" collapsed="false">
      <c r="A162" s="0" t="n">
        <v>161</v>
      </c>
      <c r="B162" s="1" t="n">
        <v>44497</v>
      </c>
      <c r="C162" s="2" t="n">
        <f aca="false">YEAR(B162)</f>
        <v>2021</v>
      </c>
      <c r="D162" s="2" t="n">
        <f aca="false">WEEKNUM(B162,1)</f>
        <v>44</v>
      </c>
      <c r="E162" s="16" t="s">
        <v>17</v>
      </c>
      <c r="F162" s="16" t="s">
        <v>18</v>
      </c>
      <c r="G162" s="3" t="n">
        <v>2102</v>
      </c>
      <c r="H162" s="3" t="n">
        <v>2138</v>
      </c>
      <c r="I162" s="4" t="n">
        <f aca="false">H162-G162</f>
        <v>36</v>
      </c>
      <c r="J162" s="4" t="n">
        <v>9</v>
      </c>
      <c r="K162" s="4" t="n">
        <v>58</v>
      </c>
      <c r="L162" s="4" t="n">
        <v>19</v>
      </c>
      <c r="M162" s="4" t="n">
        <f aca="false">rittenfreddie[[#This Row],[Batt.perc.vertrek]]-rittenfreddie[[#This Row],[Batt.perc.aankomst]]</f>
        <v>39</v>
      </c>
      <c r="N162" s="25" t="n">
        <f aca="false">rittenfreddie[[#This Row],[Gereden kilometers]]/rittenfreddie[[#This Row],[Batt.perc.verbruikt]]</f>
        <v>0.923076923076923</v>
      </c>
      <c r="O162" s="6" t="s">
        <v>21</v>
      </c>
      <c r="P162" s="6"/>
      <c r="Q162" s="6" t="s">
        <v>22</v>
      </c>
    </row>
    <row r="163" customFormat="false" ht="13.8" hidden="false" customHeight="false" outlineLevel="0" collapsed="false">
      <c r="A163" s="0" t="n">
        <v>162</v>
      </c>
      <c r="B163" s="1" t="n">
        <v>44497</v>
      </c>
      <c r="C163" s="2" t="n">
        <f aca="false">YEAR(B163)</f>
        <v>2021</v>
      </c>
      <c r="D163" s="2" t="n">
        <f aca="false">WEEKNUM(B163,1)</f>
        <v>44</v>
      </c>
      <c r="E163" s="16" t="s">
        <v>18</v>
      </c>
      <c r="F163" s="0" t="s">
        <v>17</v>
      </c>
      <c r="G163" s="3" t="n">
        <v>2138</v>
      </c>
      <c r="H163" s="3" t="n">
        <v>2174</v>
      </c>
      <c r="I163" s="4" t="n">
        <f aca="false">H163-G163</f>
        <v>36</v>
      </c>
      <c r="J163" s="4" t="n">
        <v>14</v>
      </c>
      <c r="K163" s="4" t="n">
        <v>100</v>
      </c>
      <c r="L163" s="4" t="n">
        <v>58</v>
      </c>
      <c r="M163" s="4" t="n">
        <f aca="false">rittenfreddie[[#This Row],[Batt.perc.vertrek]]-rittenfreddie[[#This Row],[Batt.perc.aankomst]]</f>
        <v>42</v>
      </c>
      <c r="N163" s="25" t="n">
        <f aca="false">rittenfreddie[[#This Row],[Gereden kilometers]]/rittenfreddie[[#This Row],[Batt.perc.verbruikt]]</f>
        <v>0.857142857142857</v>
      </c>
      <c r="O163" s="6" t="s">
        <v>21</v>
      </c>
      <c r="P163" s="6"/>
      <c r="Q163" s="6" t="s">
        <v>22</v>
      </c>
    </row>
    <row r="164" customFormat="false" ht="13.8" hidden="false" customHeight="false" outlineLevel="0" collapsed="false">
      <c r="A164" s="0" t="n">
        <v>163</v>
      </c>
      <c r="B164" s="1" t="n">
        <v>44498</v>
      </c>
      <c r="C164" s="2" t="n">
        <f aca="false">YEAR(B164)</f>
        <v>2021</v>
      </c>
      <c r="D164" s="2" t="n">
        <f aca="false">WEEKNUM(B164,1)</f>
        <v>44</v>
      </c>
      <c r="E164" s="16" t="s">
        <v>17</v>
      </c>
      <c r="F164" s="16" t="s">
        <v>25</v>
      </c>
      <c r="G164" s="3" t="n">
        <v>2174</v>
      </c>
      <c r="H164" s="3" t="n">
        <v>2199</v>
      </c>
      <c r="I164" s="4" t="n">
        <f aca="false">H164-G164</f>
        <v>25</v>
      </c>
      <c r="J164" s="4" t="n">
        <v>10</v>
      </c>
      <c r="K164" s="4" t="n">
        <v>58</v>
      </c>
      <c r="L164" s="4" t="n">
        <v>30</v>
      </c>
      <c r="M164" s="4" t="n">
        <f aca="false">rittenfreddie[[#This Row],[Batt.perc.vertrek]]-rittenfreddie[[#This Row],[Batt.perc.aankomst]]</f>
        <v>28</v>
      </c>
      <c r="N164" s="25" t="n">
        <f aca="false">rittenfreddie[[#This Row],[Gereden kilometers]]/rittenfreddie[[#This Row],[Batt.perc.verbruikt]]</f>
        <v>0.892857142857143</v>
      </c>
      <c r="O164" s="6" t="s">
        <v>21</v>
      </c>
      <c r="P164" s="6"/>
      <c r="Q164" s="6" t="s">
        <v>22</v>
      </c>
    </row>
    <row r="165" customFormat="false" ht="13.8" hidden="false" customHeight="false" outlineLevel="0" collapsed="false">
      <c r="A165" s="0" t="n">
        <v>164</v>
      </c>
      <c r="B165" s="1" t="n">
        <v>44498</v>
      </c>
      <c r="C165" s="2" t="n">
        <f aca="false">YEAR(B165)</f>
        <v>2021</v>
      </c>
      <c r="D165" s="2" t="n">
        <f aca="false">WEEKNUM(B165,1)</f>
        <v>44</v>
      </c>
      <c r="E165" s="16" t="s">
        <v>25</v>
      </c>
      <c r="F165" s="16" t="s">
        <v>18</v>
      </c>
      <c r="G165" s="3" t="n">
        <v>2199</v>
      </c>
      <c r="H165" s="3" t="n">
        <v>2217</v>
      </c>
      <c r="I165" s="4" t="n">
        <f aca="false">H165-G165</f>
        <v>18</v>
      </c>
      <c r="J165" s="4" t="n">
        <v>10</v>
      </c>
      <c r="K165" s="4" t="n">
        <v>30</v>
      </c>
      <c r="L165" s="4" t="n">
        <v>9</v>
      </c>
      <c r="M165" s="4" t="n">
        <f aca="false">rittenfreddie[[#This Row],[Batt.perc.vertrek]]-rittenfreddie[[#This Row],[Batt.perc.aankomst]]</f>
        <v>21</v>
      </c>
      <c r="N165" s="25" t="n">
        <f aca="false">rittenfreddie[[#This Row],[Gereden kilometers]]/rittenfreddie[[#This Row],[Batt.perc.verbruikt]]</f>
        <v>0.857142857142857</v>
      </c>
      <c r="O165" s="6" t="s">
        <v>21</v>
      </c>
      <c r="P165" s="6"/>
      <c r="Q165" s="6" t="s">
        <v>22</v>
      </c>
    </row>
    <row r="166" customFormat="false" ht="13.8" hidden="false" customHeight="false" outlineLevel="0" collapsed="false">
      <c r="A166" s="0" t="n">
        <v>165</v>
      </c>
      <c r="B166" s="1" t="n">
        <v>44498</v>
      </c>
      <c r="C166" s="2" t="n">
        <f aca="false">YEAR(B166)</f>
        <v>2021</v>
      </c>
      <c r="D166" s="2" t="n">
        <f aca="false">WEEKNUM(B166,1)</f>
        <v>44</v>
      </c>
      <c r="E166" s="16" t="s">
        <v>18</v>
      </c>
      <c r="F166" s="16" t="s">
        <v>17</v>
      </c>
      <c r="G166" s="3" t="n">
        <v>2217</v>
      </c>
      <c r="H166" s="3" t="n">
        <v>2252</v>
      </c>
      <c r="I166" s="4" t="n">
        <f aca="false">H166-G166</f>
        <v>35</v>
      </c>
      <c r="J166" s="4" t="n">
        <v>17</v>
      </c>
      <c r="K166" s="4" t="n">
        <v>100</v>
      </c>
      <c r="L166" s="4" t="n">
        <v>57</v>
      </c>
      <c r="M166" s="4" t="n">
        <f aca="false">rittenfreddie[[#This Row],[Batt.perc.vertrek]]-rittenfreddie[[#This Row],[Batt.perc.aankomst]]</f>
        <v>43</v>
      </c>
      <c r="N166" s="25" t="n">
        <f aca="false">rittenfreddie[[#This Row],[Gereden kilometers]]/rittenfreddie[[#This Row],[Batt.perc.verbruikt]]</f>
        <v>0.813953488372093</v>
      </c>
      <c r="O166" s="6" t="s">
        <v>21</v>
      </c>
      <c r="P166" s="6"/>
      <c r="Q166" s="6" t="s">
        <v>22</v>
      </c>
    </row>
    <row r="167" customFormat="false" ht="13.8" hidden="false" customHeight="false" outlineLevel="0" collapsed="false">
      <c r="A167" s="0" t="n">
        <v>166</v>
      </c>
      <c r="B167" s="1" t="n">
        <v>44501</v>
      </c>
      <c r="C167" s="2" t="n">
        <f aca="false">YEAR(B167)</f>
        <v>2021</v>
      </c>
      <c r="D167" s="2" t="n">
        <f aca="false">WEEKNUM(B167,1)</f>
        <v>45</v>
      </c>
      <c r="E167" s="16" t="s">
        <v>17</v>
      </c>
      <c r="F167" s="16" t="s">
        <v>18</v>
      </c>
      <c r="G167" s="3" t="n">
        <v>2270</v>
      </c>
      <c r="H167" s="3" t="n">
        <v>2305</v>
      </c>
      <c r="I167" s="4" t="n">
        <f aca="false">H167-G167</f>
        <v>35</v>
      </c>
      <c r="J167" s="4" t="n">
        <v>8</v>
      </c>
      <c r="K167" s="4" t="n">
        <v>100</v>
      </c>
      <c r="L167" s="4" t="n">
        <v>64</v>
      </c>
      <c r="M167" s="4" t="n">
        <f aca="false">rittenfreddie[[#This Row],[Batt.perc.vertrek]]-rittenfreddie[[#This Row],[Batt.perc.aankomst]]</f>
        <v>36</v>
      </c>
      <c r="N167" s="25" t="n">
        <f aca="false">rittenfreddie[[#This Row],[Gereden kilometers]]/rittenfreddie[[#This Row],[Batt.perc.verbruikt]]</f>
        <v>0.972222222222222</v>
      </c>
      <c r="O167" s="6" t="s">
        <v>21</v>
      </c>
      <c r="P167" s="6"/>
      <c r="Q167" s="6" t="s">
        <v>22</v>
      </c>
    </row>
    <row r="168" customFormat="false" ht="13.8" hidden="false" customHeight="false" outlineLevel="0" collapsed="false">
      <c r="A168" s="0" t="n">
        <v>167</v>
      </c>
      <c r="B168" s="1" t="n">
        <v>44501</v>
      </c>
      <c r="C168" s="2" t="n">
        <f aca="false">YEAR(B168)</f>
        <v>2021</v>
      </c>
      <c r="D168" s="2" t="n">
        <f aca="false">WEEKNUM(B168,1)</f>
        <v>45</v>
      </c>
      <c r="E168" s="16" t="s">
        <v>18</v>
      </c>
      <c r="F168" s="0" t="s">
        <v>17</v>
      </c>
      <c r="G168" s="3" t="n">
        <v>2305</v>
      </c>
      <c r="H168" s="3" t="n">
        <v>2342</v>
      </c>
      <c r="I168" s="4" t="n">
        <f aca="false">H168-G168</f>
        <v>37</v>
      </c>
      <c r="J168" s="4" t="n">
        <v>10</v>
      </c>
      <c r="K168" s="4" t="n">
        <v>100</v>
      </c>
      <c r="L168" s="4" t="n">
        <v>57</v>
      </c>
      <c r="M168" s="4" t="n">
        <f aca="false">rittenfreddie[[#This Row],[Batt.perc.vertrek]]-rittenfreddie[[#This Row],[Batt.perc.aankomst]]</f>
        <v>43</v>
      </c>
      <c r="N168" s="25" t="n">
        <f aca="false">rittenfreddie[[#This Row],[Gereden kilometers]]/rittenfreddie[[#This Row],[Batt.perc.verbruikt]]</f>
        <v>0.86046511627907</v>
      </c>
      <c r="O168" s="6" t="s">
        <v>21</v>
      </c>
      <c r="P168" s="6"/>
      <c r="Q168" s="6" t="s">
        <v>22</v>
      </c>
    </row>
    <row r="169" customFormat="false" ht="13.8" hidden="false" customHeight="false" outlineLevel="0" collapsed="false">
      <c r="A169" s="0" t="n">
        <v>168</v>
      </c>
      <c r="B169" s="1" t="n">
        <v>44502</v>
      </c>
      <c r="C169" s="2" t="n">
        <f aca="false">YEAR(B169)</f>
        <v>2021</v>
      </c>
      <c r="D169" s="2" t="n">
        <f aca="false">WEEKNUM(B169,1)</f>
        <v>45</v>
      </c>
      <c r="E169" s="16" t="s">
        <v>17</v>
      </c>
      <c r="F169" s="16" t="s">
        <v>18</v>
      </c>
      <c r="G169" s="3" t="n">
        <v>2342</v>
      </c>
      <c r="H169" s="3" t="n">
        <v>2378</v>
      </c>
      <c r="I169" s="4" t="n">
        <f aca="false">H169-G169</f>
        <v>36</v>
      </c>
      <c r="J169" s="4" t="n">
        <v>5</v>
      </c>
      <c r="K169" s="4" t="n">
        <v>57</v>
      </c>
      <c r="L169" s="4" t="n">
        <v>15</v>
      </c>
      <c r="M169" s="4" t="n">
        <f aca="false">rittenfreddie[[#This Row],[Batt.perc.vertrek]]-rittenfreddie[[#This Row],[Batt.perc.aankomst]]</f>
        <v>42</v>
      </c>
      <c r="N169" s="25" t="n">
        <f aca="false">rittenfreddie[[#This Row],[Gereden kilometers]]/rittenfreddie[[#This Row],[Batt.perc.verbruikt]]</f>
        <v>0.857142857142857</v>
      </c>
      <c r="O169" s="6" t="s">
        <v>21</v>
      </c>
      <c r="P169" s="6"/>
      <c r="Q169" s="6" t="s">
        <v>22</v>
      </c>
    </row>
    <row r="170" customFormat="false" ht="13.8" hidden="false" customHeight="false" outlineLevel="0" collapsed="false">
      <c r="A170" s="0" t="n">
        <v>169</v>
      </c>
      <c r="B170" s="1" t="n">
        <v>44502</v>
      </c>
      <c r="C170" s="2" t="n">
        <f aca="false">YEAR(B170)</f>
        <v>2021</v>
      </c>
      <c r="D170" s="2" t="n">
        <f aca="false">WEEKNUM(B170,1)</f>
        <v>45</v>
      </c>
      <c r="E170" s="16" t="s">
        <v>18</v>
      </c>
      <c r="F170" s="0" t="s">
        <v>17</v>
      </c>
      <c r="G170" s="3" t="n">
        <v>2378</v>
      </c>
      <c r="H170" s="3" t="n">
        <v>2414</v>
      </c>
      <c r="I170" s="4" t="n">
        <f aca="false">H170-G170</f>
        <v>36</v>
      </c>
      <c r="J170" s="4" t="n">
        <v>8</v>
      </c>
      <c r="K170" s="4" t="n">
        <v>100</v>
      </c>
      <c r="L170" s="4" t="n">
        <v>59</v>
      </c>
      <c r="M170" s="4" t="n">
        <f aca="false">rittenfreddie[[#This Row],[Batt.perc.vertrek]]-rittenfreddie[[#This Row],[Batt.perc.aankomst]]</f>
        <v>41</v>
      </c>
      <c r="N170" s="25" t="n">
        <f aca="false">rittenfreddie[[#This Row],[Gereden kilometers]]/rittenfreddie[[#This Row],[Batt.perc.verbruikt]]</f>
        <v>0.878048780487805</v>
      </c>
      <c r="O170" s="6" t="s">
        <v>21</v>
      </c>
      <c r="P170" s="6"/>
      <c r="Q170" s="6" t="s">
        <v>22</v>
      </c>
    </row>
    <row r="171" customFormat="false" ht="13.8" hidden="false" customHeight="false" outlineLevel="0" collapsed="false">
      <c r="A171" s="0" t="n">
        <v>170</v>
      </c>
      <c r="B171" s="1" t="n">
        <v>44503</v>
      </c>
      <c r="C171" s="2" t="n">
        <f aca="false">YEAR(B171)</f>
        <v>2021</v>
      </c>
      <c r="D171" s="2" t="n">
        <f aca="false">WEEKNUM(B171,1)</f>
        <v>45</v>
      </c>
      <c r="E171" s="16" t="s">
        <v>17</v>
      </c>
      <c r="F171" s="16" t="s">
        <v>18</v>
      </c>
      <c r="G171" s="3" t="n">
        <v>2414</v>
      </c>
      <c r="H171" s="3" t="n">
        <v>2451</v>
      </c>
      <c r="I171" s="4" t="n">
        <f aca="false">H171-G171</f>
        <v>37</v>
      </c>
      <c r="J171" s="4" t="n">
        <v>4</v>
      </c>
      <c r="K171" s="4" t="n">
        <v>59</v>
      </c>
      <c r="L171" s="4" t="n">
        <v>15</v>
      </c>
      <c r="M171" s="4" t="n">
        <f aca="false">rittenfreddie[[#This Row],[Batt.perc.vertrek]]-rittenfreddie[[#This Row],[Batt.perc.aankomst]]</f>
        <v>44</v>
      </c>
      <c r="N171" s="25" t="n">
        <f aca="false">rittenfreddie[[#This Row],[Gereden kilometers]]/rittenfreddie[[#This Row],[Batt.perc.verbruikt]]</f>
        <v>0.840909090909091</v>
      </c>
      <c r="O171" s="6" t="s">
        <v>21</v>
      </c>
      <c r="P171" s="6"/>
      <c r="Q171" s="6" t="s">
        <v>22</v>
      </c>
    </row>
    <row r="172" customFormat="false" ht="13.8" hidden="false" customHeight="false" outlineLevel="0" collapsed="false">
      <c r="A172" s="0" t="n">
        <v>171</v>
      </c>
      <c r="B172" s="1" t="n">
        <v>44503</v>
      </c>
      <c r="C172" s="2" t="n">
        <f aca="false">YEAR(B172)</f>
        <v>2021</v>
      </c>
      <c r="D172" s="2" t="n">
        <f aca="false">WEEKNUM(B172,1)</f>
        <v>45</v>
      </c>
      <c r="E172" s="16" t="s">
        <v>18</v>
      </c>
      <c r="F172" s="0" t="s">
        <v>17</v>
      </c>
      <c r="G172" s="3" t="n">
        <v>2451</v>
      </c>
      <c r="H172" s="3" t="n">
        <v>2487</v>
      </c>
      <c r="I172" s="4" t="n">
        <f aca="false">H172-G172</f>
        <v>36</v>
      </c>
      <c r="J172" s="4" t="n">
        <v>6</v>
      </c>
      <c r="K172" s="4" t="n">
        <v>100</v>
      </c>
      <c r="L172" s="4" t="n">
        <v>60</v>
      </c>
      <c r="M172" s="4" t="n">
        <f aca="false">rittenfreddie[[#This Row],[Batt.perc.vertrek]]-rittenfreddie[[#This Row],[Batt.perc.aankomst]]</f>
        <v>40</v>
      </c>
      <c r="N172" s="25" t="n">
        <f aca="false">rittenfreddie[[#This Row],[Gereden kilometers]]/rittenfreddie[[#This Row],[Batt.perc.verbruikt]]</f>
        <v>0.9</v>
      </c>
      <c r="O172" s="6" t="s">
        <v>21</v>
      </c>
      <c r="P172" s="6"/>
      <c r="Q172" s="6" t="s">
        <v>22</v>
      </c>
    </row>
    <row r="173" customFormat="false" ht="13.8" hidden="false" customHeight="false" outlineLevel="0" collapsed="false">
      <c r="A173" s="0" t="n">
        <v>172</v>
      </c>
      <c r="B173" s="1" t="n">
        <v>44504</v>
      </c>
      <c r="C173" s="2" t="n">
        <f aca="false">YEAR(B173)</f>
        <v>2021</v>
      </c>
      <c r="D173" s="2" t="n">
        <f aca="false">WEEKNUM(B173,1)</f>
        <v>45</v>
      </c>
      <c r="E173" s="16" t="s">
        <v>17</v>
      </c>
      <c r="F173" s="16" t="s">
        <v>18</v>
      </c>
      <c r="G173" s="3" t="n">
        <v>2487</v>
      </c>
      <c r="H173" s="3" t="n">
        <v>2523</v>
      </c>
      <c r="I173" s="4" t="n">
        <f aca="false">H173-G173</f>
        <v>36</v>
      </c>
      <c r="J173" s="4" t="s">
        <v>26</v>
      </c>
      <c r="K173" s="4" t="n">
        <v>60</v>
      </c>
      <c r="L173" s="4" t="n">
        <v>16</v>
      </c>
      <c r="M173" s="4" t="n">
        <f aca="false">rittenfreddie[[#This Row],[Batt.perc.vertrek]]-rittenfreddie[[#This Row],[Batt.perc.aankomst]]</f>
        <v>44</v>
      </c>
      <c r="N173" s="25" t="n">
        <f aca="false">rittenfreddie[[#This Row],[Gereden kilometers]]/rittenfreddie[[#This Row],[Batt.perc.verbruikt]]</f>
        <v>0.818181818181818</v>
      </c>
      <c r="O173" s="6" t="s">
        <v>21</v>
      </c>
      <c r="P173" s="6"/>
      <c r="Q173" s="6" t="s">
        <v>22</v>
      </c>
    </row>
    <row r="174" customFormat="false" ht="13.8" hidden="false" customHeight="false" outlineLevel="0" collapsed="false">
      <c r="A174" s="0" t="n">
        <v>173</v>
      </c>
      <c r="B174" s="1" t="n">
        <v>44504</v>
      </c>
      <c r="C174" s="2" t="n">
        <f aca="false">YEAR(B174)</f>
        <v>2021</v>
      </c>
      <c r="D174" s="2" t="n">
        <f aca="false">WEEKNUM(B174,1)</f>
        <v>45</v>
      </c>
      <c r="E174" s="16" t="s">
        <v>18</v>
      </c>
      <c r="F174" s="0" t="s">
        <v>17</v>
      </c>
      <c r="G174" s="3" t="n">
        <v>2523</v>
      </c>
      <c r="H174" s="3" t="n">
        <v>2559</v>
      </c>
      <c r="I174" s="4" t="n">
        <f aca="false">H174-G174</f>
        <v>36</v>
      </c>
      <c r="J174" s="4" t="n">
        <v>7</v>
      </c>
      <c r="K174" s="4" t="n">
        <v>100</v>
      </c>
      <c r="L174" s="4" t="n">
        <v>61</v>
      </c>
      <c r="M174" s="4" t="n">
        <f aca="false">rittenfreddie[[#This Row],[Batt.perc.vertrek]]-rittenfreddie[[#This Row],[Batt.perc.aankomst]]</f>
        <v>39</v>
      </c>
      <c r="N174" s="25" t="n">
        <f aca="false">rittenfreddie[[#This Row],[Gereden kilometers]]/rittenfreddie[[#This Row],[Batt.perc.verbruikt]]</f>
        <v>0.923076923076923</v>
      </c>
      <c r="O174" s="6" t="s">
        <v>21</v>
      </c>
      <c r="P174" s="6"/>
      <c r="Q174" s="6" t="s">
        <v>22</v>
      </c>
    </row>
    <row r="175" customFormat="false" ht="13.8" hidden="false" customHeight="false" outlineLevel="0" collapsed="false">
      <c r="A175" s="0" t="n">
        <v>174</v>
      </c>
      <c r="B175" s="1" t="n">
        <v>44505</v>
      </c>
      <c r="C175" s="2" t="n">
        <f aca="false">YEAR(B175)</f>
        <v>2021</v>
      </c>
      <c r="D175" s="2" t="n">
        <f aca="false">WEEKNUM(B175,1)</f>
        <v>45</v>
      </c>
      <c r="E175" s="16" t="s">
        <v>17</v>
      </c>
      <c r="F175" s="16" t="s">
        <v>18</v>
      </c>
      <c r="G175" s="3" t="n">
        <v>2559</v>
      </c>
      <c r="H175" s="3" t="n">
        <v>2595</v>
      </c>
      <c r="I175" s="4" t="n">
        <f aca="false">H175-G175</f>
        <v>36</v>
      </c>
      <c r="J175" s="4" t="s">
        <v>26</v>
      </c>
      <c r="K175" s="4" t="n">
        <v>61</v>
      </c>
      <c r="L175" s="4" t="n">
        <v>17</v>
      </c>
      <c r="M175" s="4" t="n">
        <f aca="false">rittenfreddie[[#This Row],[Batt.perc.vertrek]]-rittenfreddie[[#This Row],[Batt.perc.aankomst]]</f>
        <v>44</v>
      </c>
      <c r="N175" s="25" t="n">
        <f aca="false">rittenfreddie[[#This Row],[Gereden kilometers]]/rittenfreddie[[#This Row],[Batt.perc.verbruikt]]</f>
        <v>0.818181818181818</v>
      </c>
      <c r="O175" s="6" t="s">
        <v>21</v>
      </c>
      <c r="P175" s="6"/>
      <c r="Q175" s="6" t="s">
        <v>22</v>
      </c>
    </row>
    <row r="176" customFormat="false" ht="13.8" hidden="false" customHeight="false" outlineLevel="0" collapsed="false">
      <c r="A176" s="0" t="n">
        <v>175</v>
      </c>
      <c r="B176" s="1" t="n">
        <v>44505</v>
      </c>
      <c r="C176" s="2" t="n">
        <f aca="false">YEAR(B176)</f>
        <v>2021</v>
      </c>
      <c r="D176" s="2" t="n">
        <f aca="false">WEEKNUM(B176,1)</f>
        <v>45</v>
      </c>
      <c r="E176" s="16" t="s">
        <v>18</v>
      </c>
      <c r="F176" s="0" t="s">
        <v>27</v>
      </c>
      <c r="G176" s="3" t="n">
        <v>2595</v>
      </c>
      <c r="H176" s="3" t="n">
        <v>2638</v>
      </c>
      <c r="I176" s="4" t="n">
        <f aca="false">H176-G176</f>
        <v>43</v>
      </c>
      <c r="J176" s="4" t="n">
        <v>9</v>
      </c>
      <c r="K176" s="4" t="n">
        <v>100</v>
      </c>
      <c r="L176" s="4" t="n">
        <v>51</v>
      </c>
      <c r="M176" s="4" t="n">
        <f aca="false">rittenfreddie[[#This Row],[Batt.perc.vertrek]]-rittenfreddie[[#This Row],[Batt.perc.aankomst]]</f>
        <v>49</v>
      </c>
      <c r="N176" s="25" t="n">
        <f aca="false">rittenfreddie[[#This Row],[Gereden kilometers]]/rittenfreddie[[#This Row],[Batt.perc.verbruikt]]</f>
        <v>0.877551020408163</v>
      </c>
      <c r="O176" s="6" t="s">
        <v>21</v>
      </c>
      <c r="P176" s="6"/>
      <c r="Q176" s="6" t="s">
        <v>22</v>
      </c>
    </row>
    <row r="177" customFormat="false" ht="13.8" hidden="false" customHeight="false" outlineLevel="0" collapsed="false">
      <c r="A177" s="0" t="n">
        <v>176</v>
      </c>
      <c r="B177" s="1" t="n">
        <v>44505</v>
      </c>
      <c r="C177" s="2" t="n">
        <f aca="false">YEAR(B177)</f>
        <v>2021</v>
      </c>
      <c r="D177" s="2" t="n">
        <f aca="false">WEEKNUM(B177,1)</f>
        <v>45</v>
      </c>
      <c r="E177" s="0" t="s">
        <v>27</v>
      </c>
      <c r="F177" s="0" t="s">
        <v>17</v>
      </c>
      <c r="G177" s="3" t="n">
        <v>2638</v>
      </c>
      <c r="H177" s="3" t="n">
        <v>2647</v>
      </c>
      <c r="I177" s="4" t="n">
        <f aca="false">H177-G177</f>
        <v>9</v>
      </c>
      <c r="J177" s="4" t="n">
        <v>8</v>
      </c>
      <c r="K177" s="4" t="n">
        <v>51</v>
      </c>
      <c r="L177" s="4" t="n">
        <v>40</v>
      </c>
      <c r="M177" s="4" t="n">
        <f aca="false">rittenfreddie[[#This Row],[Batt.perc.vertrek]]-rittenfreddie[[#This Row],[Batt.perc.aankomst]]</f>
        <v>11</v>
      </c>
      <c r="N177" s="25" t="n">
        <f aca="false">rittenfreddie[[#This Row],[Gereden kilometers]]/rittenfreddie[[#This Row],[Batt.perc.verbruikt]]</f>
        <v>0.818181818181818</v>
      </c>
      <c r="O177" s="6" t="s">
        <v>21</v>
      </c>
      <c r="P177" s="6"/>
      <c r="Q177" s="6" t="s">
        <v>22</v>
      </c>
    </row>
    <row r="178" customFormat="false" ht="13.8" hidden="false" customHeight="false" outlineLevel="0" collapsed="false">
      <c r="A178" s="0" t="n">
        <v>177</v>
      </c>
      <c r="B178" s="1" t="n">
        <v>44512</v>
      </c>
      <c r="C178" s="2" t="n">
        <f aca="false">YEAR(B178)</f>
        <v>2021</v>
      </c>
      <c r="D178" s="2" t="n">
        <f aca="false">WEEKNUM(B178,1)</f>
        <v>46</v>
      </c>
      <c r="E178" s="16" t="s">
        <v>17</v>
      </c>
      <c r="F178" s="16" t="s">
        <v>18</v>
      </c>
      <c r="G178" s="3" t="n">
        <v>2667</v>
      </c>
      <c r="H178" s="3" t="n">
        <v>2702</v>
      </c>
      <c r="I178" s="4" t="n">
        <f aca="false">H178-G178</f>
        <v>35</v>
      </c>
      <c r="J178" s="4" t="s">
        <v>26</v>
      </c>
      <c r="K178" s="4" t="n">
        <v>100</v>
      </c>
      <c r="L178" s="4" t="n">
        <v>65</v>
      </c>
      <c r="M178" s="4" t="n">
        <f aca="false">rittenfreddie[[#This Row],[Batt.perc.vertrek]]-rittenfreddie[[#This Row],[Batt.perc.aankomst]]</f>
        <v>35</v>
      </c>
      <c r="N178" s="25" t="n">
        <f aca="false">rittenfreddie[[#This Row],[Gereden kilometers]]/rittenfreddie[[#This Row],[Batt.perc.verbruikt]]</f>
        <v>1</v>
      </c>
      <c r="O178" s="6" t="s">
        <v>21</v>
      </c>
      <c r="P178" s="6"/>
      <c r="Q178" s="6" t="s">
        <v>22</v>
      </c>
    </row>
    <row r="179" customFormat="false" ht="13.8" hidden="false" customHeight="false" outlineLevel="0" collapsed="false">
      <c r="A179" s="0" t="n">
        <v>178</v>
      </c>
      <c r="B179" s="1" t="n">
        <v>44512</v>
      </c>
      <c r="C179" s="2" t="n">
        <f aca="false">YEAR(B179)</f>
        <v>2021</v>
      </c>
      <c r="D179" s="2" t="n">
        <f aca="false">WEEKNUM(B179,1)</f>
        <v>46</v>
      </c>
      <c r="E179" s="16" t="s">
        <v>18</v>
      </c>
      <c r="F179" s="0" t="s">
        <v>17</v>
      </c>
      <c r="G179" s="3" t="n">
        <v>2702</v>
      </c>
      <c r="H179" s="3" t="n">
        <v>2738</v>
      </c>
      <c r="I179" s="4" t="n">
        <f aca="false">H179-G179</f>
        <v>36</v>
      </c>
      <c r="J179" s="4" t="n">
        <v>7</v>
      </c>
      <c r="K179" s="4" t="n">
        <v>100</v>
      </c>
      <c r="L179" s="4" t="n">
        <v>55</v>
      </c>
      <c r="M179" s="4" t="n">
        <f aca="false">rittenfreddie[[#This Row],[Batt.perc.vertrek]]-rittenfreddie[[#This Row],[Batt.perc.aankomst]]</f>
        <v>45</v>
      </c>
      <c r="N179" s="25" t="n">
        <f aca="false">rittenfreddie[[#This Row],[Gereden kilometers]]/rittenfreddie[[#This Row],[Batt.perc.verbruikt]]</f>
        <v>0.8</v>
      </c>
      <c r="O179" s="6" t="s">
        <v>21</v>
      </c>
      <c r="P179" s="6"/>
      <c r="Q179" s="6" t="s">
        <v>22</v>
      </c>
    </row>
    <row r="180" customFormat="false" ht="13.8" hidden="false" customHeight="false" outlineLevel="0" collapsed="false">
      <c r="A180" s="0" t="n">
        <v>179</v>
      </c>
      <c r="B180" s="1" t="n">
        <v>44516</v>
      </c>
      <c r="C180" s="2" t="n">
        <f aca="false">YEAR(B180)</f>
        <v>2021</v>
      </c>
      <c r="D180" s="2" t="n">
        <f aca="false">WEEKNUM(B180,1)</f>
        <v>47</v>
      </c>
      <c r="E180" s="16" t="s">
        <v>17</v>
      </c>
      <c r="F180" s="16" t="s">
        <v>18</v>
      </c>
      <c r="G180" s="3" t="n">
        <v>2754</v>
      </c>
      <c r="H180" s="3" t="n">
        <v>2789</v>
      </c>
      <c r="I180" s="4" t="n">
        <f aca="false">H180-G180</f>
        <v>35</v>
      </c>
      <c r="J180" s="4" t="s">
        <v>26</v>
      </c>
      <c r="K180" s="4" t="n">
        <v>100</v>
      </c>
      <c r="L180" s="4" t="n">
        <v>59</v>
      </c>
      <c r="M180" s="4" t="n">
        <f aca="false">rittenfreddie[[#This Row],[Batt.perc.vertrek]]-rittenfreddie[[#This Row],[Batt.perc.aankomst]]</f>
        <v>41</v>
      </c>
      <c r="N180" s="25" t="n">
        <f aca="false">rittenfreddie[[#This Row],[Gereden kilometers]]/rittenfreddie[[#This Row],[Batt.perc.verbruikt]]</f>
        <v>0.853658536585366</v>
      </c>
      <c r="O180" s="6" t="s">
        <v>21</v>
      </c>
      <c r="P180" s="6"/>
      <c r="Q180" s="6" t="s">
        <v>22</v>
      </c>
    </row>
    <row r="181" customFormat="false" ht="13.8" hidden="false" customHeight="false" outlineLevel="0" collapsed="false">
      <c r="A181" s="0" t="n">
        <v>180</v>
      </c>
      <c r="B181" s="1" t="n">
        <v>44516</v>
      </c>
      <c r="C181" s="2" t="n">
        <f aca="false">YEAR(B181)</f>
        <v>2021</v>
      </c>
      <c r="D181" s="2" t="n">
        <f aca="false">WEEKNUM(B181,1)</f>
        <v>47</v>
      </c>
      <c r="E181" s="16" t="s">
        <v>18</v>
      </c>
      <c r="F181" s="0" t="s">
        <v>17</v>
      </c>
      <c r="G181" s="3" t="n">
        <v>2789</v>
      </c>
      <c r="H181" s="3" t="n">
        <v>2825</v>
      </c>
      <c r="I181" s="4" t="n">
        <f aca="false">H181-G181</f>
        <v>36</v>
      </c>
      <c r="J181" s="4" t="n">
        <v>4</v>
      </c>
      <c r="K181" s="4" t="n">
        <v>100</v>
      </c>
      <c r="L181" s="4" t="n">
        <v>59</v>
      </c>
      <c r="M181" s="4" t="n">
        <f aca="false">rittenfreddie[[#This Row],[Batt.perc.vertrek]]-rittenfreddie[[#This Row],[Batt.perc.aankomst]]</f>
        <v>41</v>
      </c>
      <c r="N181" s="25" t="n">
        <f aca="false">rittenfreddie[[#This Row],[Gereden kilometers]]/rittenfreddie[[#This Row],[Batt.perc.verbruikt]]</f>
        <v>0.878048780487805</v>
      </c>
      <c r="O181" s="6" t="s">
        <v>21</v>
      </c>
      <c r="P181" s="6"/>
      <c r="Q181" s="6" t="s">
        <v>22</v>
      </c>
    </row>
    <row r="182" customFormat="false" ht="13.8" hidden="false" customHeight="false" outlineLevel="0" collapsed="false">
      <c r="A182" s="0" t="n">
        <v>181</v>
      </c>
      <c r="B182" s="1" t="n">
        <v>44517</v>
      </c>
      <c r="C182" s="2" t="n">
        <f aca="false">YEAR(B182)</f>
        <v>2021</v>
      </c>
      <c r="D182" s="2" t="n">
        <f aca="false">WEEKNUM(B182,1)</f>
        <v>47</v>
      </c>
      <c r="E182" s="16" t="s">
        <v>17</v>
      </c>
      <c r="F182" s="16" t="s">
        <v>18</v>
      </c>
      <c r="G182" s="3" t="n">
        <v>2825</v>
      </c>
      <c r="H182" s="3" t="n">
        <v>2860</v>
      </c>
      <c r="I182" s="4" t="n">
        <f aca="false">H182-G182</f>
        <v>35</v>
      </c>
      <c r="J182" s="4" t="s">
        <v>26</v>
      </c>
      <c r="K182" s="4" t="n">
        <v>59</v>
      </c>
      <c r="L182" s="4" t="n">
        <v>18</v>
      </c>
      <c r="M182" s="4" t="n">
        <f aca="false">rittenfreddie[[#This Row],[Batt.perc.vertrek]]-rittenfreddie[[#This Row],[Batt.perc.aankomst]]</f>
        <v>41</v>
      </c>
      <c r="N182" s="25" t="n">
        <f aca="false">rittenfreddie[[#This Row],[Gereden kilometers]]/rittenfreddie[[#This Row],[Batt.perc.verbruikt]]</f>
        <v>0.853658536585366</v>
      </c>
      <c r="O182" s="6" t="s">
        <v>21</v>
      </c>
      <c r="P182" s="6"/>
      <c r="Q182" s="6" t="s">
        <v>22</v>
      </c>
    </row>
    <row r="183" customFormat="false" ht="13.8" hidden="false" customHeight="false" outlineLevel="0" collapsed="false">
      <c r="A183" s="0" t="n">
        <v>182</v>
      </c>
      <c r="B183" s="1" t="n">
        <v>44517</v>
      </c>
      <c r="C183" s="2" t="n">
        <f aca="false">YEAR(B183)</f>
        <v>2021</v>
      </c>
      <c r="D183" s="2" t="n">
        <f aca="false">WEEKNUM(B183,1)</f>
        <v>47</v>
      </c>
      <c r="E183" s="16" t="s">
        <v>18</v>
      </c>
      <c r="F183" s="0" t="s">
        <v>28</v>
      </c>
      <c r="G183" s="3" t="n">
        <v>2860</v>
      </c>
      <c r="H183" s="3" t="n">
        <v>2897</v>
      </c>
      <c r="I183" s="4" t="n">
        <f aca="false">H183-G183</f>
        <v>37</v>
      </c>
      <c r="J183" s="4" t="n">
        <v>9</v>
      </c>
      <c r="K183" s="4" t="n">
        <v>100</v>
      </c>
      <c r="L183" s="4" t="n">
        <v>58</v>
      </c>
      <c r="M183" s="4" t="n">
        <f aca="false">rittenfreddie[[#This Row],[Batt.perc.vertrek]]-rittenfreddie[[#This Row],[Batt.perc.aankomst]]</f>
        <v>42</v>
      </c>
      <c r="N183" s="25" t="n">
        <f aca="false">rittenfreddie[[#This Row],[Gereden kilometers]]/rittenfreddie[[#This Row],[Batt.perc.verbruikt]]</f>
        <v>0.880952380952381</v>
      </c>
      <c r="O183" s="6" t="s">
        <v>21</v>
      </c>
      <c r="P183" s="6"/>
      <c r="Q183" s="6" t="s">
        <v>22</v>
      </c>
    </row>
    <row r="184" customFormat="false" ht="13.8" hidden="false" customHeight="false" outlineLevel="0" collapsed="false">
      <c r="A184" s="0" t="n">
        <v>183</v>
      </c>
      <c r="B184" s="1" t="n">
        <v>44517</v>
      </c>
      <c r="C184" s="2" t="n">
        <f aca="false">YEAR(B184)</f>
        <v>2021</v>
      </c>
      <c r="D184" s="2" t="n">
        <f aca="false">WEEKNUM(B184,1)</f>
        <v>47</v>
      </c>
      <c r="E184" s="0" t="s">
        <v>28</v>
      </c>
      <c r="F184" s="0" t="s">
        <v>17</v>
      </c>
      <c r="G184" s="3" t="n">
        <v>2897</v>
      </c>
      <c r="H184" s="3" t="n">
        <v>2903</v>
      </c>
      <c r="I184" s="4" t="n">
        <f aca="false">H184-G184</f>
        <v>6</v>
      </c>
      <c r="J184" s="4" t="n">
        <v>8</v>
      </c>
      <c r="K184" s="4" t="n">
        <v>58</v>
      </c>
      <c r="L184" s="4" t="n">
        <v>51</v>
      </c>
      <c r="M184" s="4" t="n">
        <f aca="false">rittenfreddie[[#This Row],[Batt.perc.vertrek]]-rittenfreddie[[#This Row],[Batt.perc.aankomst]]</f>
        <v>7</v>
      </c>
      <c r="N184" s="25" t="n">
        <f aca="false">rittenfreddie[[#This Row],[Gereden kilometers]]/rittenfreddie[[#This Row],[Batt.perc.verbruikt]]</f>
        <v>0.857142857142857</v>
      </c>
      <c r="O184" s="6" t="s">
        <v>21</v>
      </c>
      <c r="P184" s="6"/>
      <c r="Q184" s="6" t="s">
        <v>22</v>
      </c>
    </row>
    <row r="185" customFormat="false" ht="13.8" hidden="false" customHeight="false" outlineLevel="0" collapsed="false">
      <c r="A185" s="0" t="n">
        <v>184</v>
      </c>
      <c r="B185" s="1" t="n">
        <v>44518</v>
      </c>
      <c r="C185" s="2" t="n">
        <f aca="false">YEAR(B185)</f>
        <v>2021</v>
      </c>
      <c r="D185" s="2" t="n">
        <f aca="false">WEEKNUM(B185,1)</f>
        <v>47</v>
      </c>
      <c r="E185" s="16" t="s">
        <v>17</v>
      </c>
      <c r="F185" s="16" t="s">
        <v>18</v>
      </c>
      <c r="G185" s="3" t="n">
        <v>2903</v>
      </c>
      <c r="H185" s="3" t="n">
        <v>2938</v>
      </c>
      <c r="I185" s="4" t="n">
        <f aca="false">H185-G185</f>
        <v>35</v>
      </c>
      <c r="J185" s="4" t="s">
        <v>26</v>
      </c>
      <c r="K185" s="4" t="n">
        <v>51</v>
      </c>
      <c r="L185" s="4" t="n">
        <v>10</v>
      </c>
      <c r="M185" s="4" t="n">
        <f aca="false">rittenfreddie[[#This Row],[Batt.perc.vertrek]]-rittenfreddie[[#This Row],[Batt.perc.aankomst]]</f>
        <v>41</v>
      </c>
      <c r="N185" s="25" t="n">
        <f aca="false">rittenfreddie[[#This Row],[Gereden kilometers]]/rittenfreddie[[#This Row],[Batt.perc.verbruikt]]</f>
        <v>0.853658536585366</v>
      </c>
      <c r="O185" s="6" t="s">
        <v>21</v>
      </c>
      <c r="P185" s="6"/>
      <c r="Q185" s="6" t="s">
        <v>22</v>
      </c>
    </row>
    <row r="186" customFormat="false" ht="13.8" hidden="false" customHeight="false" outlineLevel="0" collapsed="false">
      <c r="A186" s="0" t="n">
        <v>185</v>
      </c>
      <c r="B186" s="1" t="n">
        <v>44518</v>
      </c>
      <c r="C186" s="2" t="n">
        <f aca="false">YEAR(B186)</f>
        <v>2021</v>
      </c>
      <c r="D186" s="2" t="n">
        <f aca="false">WEEKNUM(B186,1)</f>
        <v>47</v>
      </c>
      <c r="E186" s="16" t="s">
        <v>18</v>
      </c>
      <c r="F186" s="0" t="s">
        <v>17</v>
      </c>
      <c r="G186" s="3" t="n">
        <v>2938</v>
      </c>
      <c r="H186" s="3" t="n">
        <v>2973</v>
      </c>
      <c r="I186" s="4" t="n">
        <f aca="false">H186-G186</f>
        <v>35</v>
      </c>
      <c r="J186" s="4" t="n">
        <v>10</v>
      </c>
      <c r="K186" s="4" t="n">
        <v>100</v>
      </c>
      <c r="L186" s="4" t="n">
        <v>58</v>
      </c>
      <c r="M186" s="4" t="n">
        <f aca="false">rittenfreddie[[#This Row],[Batt.perc.vertrek]]-rittenfreddie[[#This Row],[Batt.perc.aankomst]]</f>
        <v>42</v>
      </c>
      <c r="N186" s="25" t="n">
        <f aca="false">rittenfreddie[[#This Row],[Gereden kilometers]]/rittenfreddie[[#This Row],[Batt.perc.verbruikt]]</f>
        <v>0.833333333333333</v>
      </c>
      <c r="O186" s="6" t="s">
        <v>21</v>
      </c>
      <c r="P186" s="6"/>
      <c r="Q186" s="6" t="s">
        <v>22</v>
      </c>
    </row>
    <row r="187" customFormat="false" ht="13.8" hidden="false" customHeight="false" outlineLevel="0" collapsed="false">
      <c r="A187" s="0" t="n">
        <v>186</v>
      </c>
      <c r="B187" s="1" t="n">
        <v>44519</v>
      </c>
      <c r="C187" s="2" t="n">
        <f aca="false">YEAR(B187)</f>
        <v>2021</v>
      </c>
      <c r="D187" s="2" t="n">
        <f aca="false">WEEKNUM(B187,1)</f>
        <v>47</v>
      </c>
      <c r="E187" s="16" t="s">
        <v>17</v>
      </c>
      <c r="F187" s="16" t="s">
        <v>18</v>
      </c>
      <c r="G187" s="3" t="n">
        <v>2973</v>
      </c>
      <c r="H187" s="3" t="n">
        <v>3008</v>
      </c>
      <c r="I187" s="4" t="n">
        <f aca="false">H187-G187</f>
        <v>35</v>
      </c>
      <c r="J187" s="4" t="s">
        <v>26</v>
      </c>
      <c r="K187" s="4" t="n">
        <v>58</v>
      </c>
      <c r="L187" s="4" t="n">
        <v>15</v>
      </c>
      <c r="M187" s="4" t="n">
        <f aca="false">rittenfreddie[[#This Row],[Batt.perc.vertrek]]-rittenfreddie[[#This Row],[Batt.perc.aankomst]]</f>
        <v>43</v>
      </c>
      <c r="N187" s="25" t="n">
        <f aca="false">rittenfreddie[[#This Row],[Gereden kilometers]]/rittenfreddie[[#This Row],[Batt.perc.verbruikt]]</f>
        <v>0.813953488372093</v>
      </c>
      <c r="O187" s="6" t="s">
        <v>21</v>
      </c>
      <c r="P187" s="6"/>
      <c r="Q187" s="6" t="s">
        <v>22</v>
      </c>
    </row>
    <row r="188" customFormat="false" ht="13.8" hidden="false" customHeight="false" outlineLevel="0" collapsed="false">
      <c r="A188" s="0" t="n">
        <v>187</v>
      </c>
      <c r="B188" s="1" t="n">
        <v>44519</v>
      </c>
      <c r="C188" s="2" t="n">
        <f aca="false">YEAR(B188)</f>
        <v>2021</v>
      </c>
      <c r="D188" s="2" t="n">
        <f aca="false">WEEKNUM(B188,1)</f>
        <v>47</v>
      </c>
      <c r="E188" s="16" t="s">
        <v>18</v>
      </c>
      <c r="F188" s="0" t="s">
        <v>17</v>
      </c>
      <c r="G188" s="3" t="n">
        <v>3008</v>
      </c>
      <c r="H188" s="3" t="n">
        <v>3044</v>
      </c>
      <c r="I188" s="4" t="n">
        <f aca="false">H188-G188</f>
        <v>36</v>
      </c>
      <c r="J188" s="4" t="n">
        <v>12</v>
      </c>
      <c r="K188" s="4" t="n">
        <v>100</v>
      </c>
      <c r="L188" s="4" t="n">
        <v>58</v>
      </c>
      <c r="M188" s="4" t="n">
        <f aca="false">rittenfreddie[[#This Row],[Batt.perc.vertrek]]-rittenfreddie[[#This Row],[Batt.perc.aankomst]]</f>
        <v>42</v>
      </c>
      <c r="N188" s="25" t="n">
        <f aca="false">rittenfreddie[[#This Row],[Gereden kilometers]]/rittenfreddie[[#This Row],[Batt.perc.verbruikt]]</f>
        <v>0.857142857142857</v>
      </c>
      <c r="O188" s="6" t="s">
        <v>21</v>
      </c>
      <c r="P188" s="6"/>
      <c r="Q188" s="6" t="s">
        <v>22</v>
      </c>
    </row>
    <row r="189" customFormat="false" ht="13.8" hidden="false" customHeight="false" outlineLevel="0" collapsed="false">
      <c r="A189" s="0" t="n">
        <v>188</v>
      </c>
      <c r="B189" s="1" t="n">
        <v>44522</v>
      </c>
      <c r="C189" s="2" t="n">
        <f aca="false">YEAR(B189)</f>
        <v>2021</v>
      </c>
      <c r="D189" s="2" t="n">
        <f aca="false">WEEKNUM(B189,1)</f>
        <v>48</v>
      </c>
      <c r="E189" s="16" t="s">
        <v>17</v>
      </c>
      <c r="F189" s="0" t="s">
        <v>18</v>
      </c>
      <c r="G189" s="3" t="n">
        <v>3044</v>
      </c>
      <c r="H189" s="3" t="n">
        <v>3080</v>
      </c>
      <c r="I189" s="4" t="n">
        <f aca="false">H189-G189</f>
        <v>36</v>
      </c>
      <c r="J189" s="4" t="n">
        <v>-1</v>
      </c>
      <c r="K189" s="4" t="n">
        <v>58</v>
      </c>
      <c r="L189" s="4" t="n">
        <v>10</v>
      </c>
      <c r="M189" s="4" t="n">
        <f aca="false">rittenfreddie[[#This Row],[Batt.perc.vertrek]]-rittenfreddie[[#This Row],[Batt.perc.aankomst]]</f>
        <v>48</v>
      </c>
      <c r="N189" s="25" t="n">
        <f aca="false">rittenfreddie[[#This Row],[Gereden kilometers]]/rittenfreddie[[#This Row],[Batt.perc.verbruikt]]</f>
        <v>0.75</v>
      </c>
      <c r="O189" s="6" t="s">
        <v>21</v>
      </c>
      <c r="P189" s="6"/>
      <c r="Q189" s="6" t="s">
        <v>22</v>
      </c>
    </row>
    <row r="190" customFormat="false" ht="13.8" hidden="false" customHeight="false" outlineLevel="0" collapsed="false">
      <c r="A190" s="0" t="n">
        <v>189</v>
      </c>
      <c r="B190" s="1" t="n">
        <v>44522</v>
      </c>
      <c r="C190" s="2" t="n">
        <f aca="false">YEAR(B190)</f>
        <v>2021</v>
      </c>
      <c r="D190" s="2" t="n">
        <f aca="false">WEEKNUM(B190,1)</f>
        <v>48</v>
      </c>
      <c r="E190" s="16" t="s">
        <v>18</v>
      </c>
      <c r="F190" s="0" t="s">
        <v>17</v>
      </c>
      <c r="G190" s="3" t="n">
        <v>3080</v>
      </c>
      <c r="H190" s="3" t="n">
        <v>3117</v>
      </c>
      <c r="I190" s="4" t="n">
        <f aca="false">H190-G190</f>
        <v>37</v>
      </c>
      <c r="J190" s="4" t="n">
        <v>4</v>
      </c>
      <c r="K190" s="4" t="n">
        <v>100</v>
      </c>
      <c r="L190" s="4" t="n">
        <v>58</v>
      </c>
      <c r="M190" s="4" t="n">
        <f aca="false">rittenfreddie[[#This Row],[Batt.perc.vertrek]]-rittenfreddie[[#This Row],[Batt.perc.aankomst]]</f>
        <v>42</v>
      </c>
      <c r="N190" s="25" t="n">
        <f aca="false">rittenfreddie[[#This Row],[Gereden kilometers]]/rittenfreddie[[#This Row],[Batt.perc.verbruikt]]</f>
        <v>0.880952380952381</v>
      </c>
      <c r="O190" s="6" t="s">
        <v>21</v>
      </c>
      <c r="P190" s="6"/>
      <c r="Q190" s="6" t="s">
        <v>22</v>
      </c>
    </row>
    <row r="191" customFormat="false" ht="13.8" hidden="false" customHeight="false" outlineLevel="0" collapsed="false">
      <c r="A191" s="0" t="n">
        <v>190</v>
      </c>
      <c r="B191" s="1" t="n">
        <v>44523</v>
      </c>
      <c r="C191" s="2" t="n">
        <f aca="false">YEAR(B191)</f>
        <v>2021</v>
      </c>
      <c r="D191" s="2" t="n">
        <f aca="false">WEEKNUM(B191,1)</f>
        <v>48</v>
      </c>
      <c r="E191" s="16" t="s">
        <v>17</v>
      </c>
      <c r="F191" s="16" t="s">
        <v>18</v>
      </c>
      <c r="G191" s="3" t="n">
        <v>3117</v>
      </c>
      <c r="H191" s="3" t="n">
        <v>3154</v>
      </c>
      <c r="I191" s="4" t="n">
        <f aca="false">H191-G191</f>
        <v>37</v>
      </c>
      <c r="J191" s="4" t="s">
        <v>26</v>
      </c>
      <c r="K191" s="4" t="n">
        <v>58</v>
      </c>
      <c r="L191" s="4" t="n">
        <v>11</v>
      </c>
      <c r="M191" s="4" t="n">
        <f aca="false">rittenfreddie[[#This Row],[Batt.perc.vertrek]]-rittenfreddie[[#This Row],[Batt.perc.aankomst]]</f>
        <v>47</v>
      </c>
      <c r="N191" s="25" t="n">
        <f aca="false">rittenfreddie[[#This Row],[Gereden kilometers]]/rittenfreddie[[#This Row],[Batt.perc.verbruikt]]</f>
        <v>0.787234042553192</v>
      </c>
      <c r="O191" s="6" t="s">
        <v>21</v>
      </c>
      <c r="P191" s="6"/>
      <c r="Q191" s="6" t="s">
        <v>22</v>
      </c>
    </row>
    <row r="192" customFormat="false" ht="13.8" hidden="false" customHeight="false" outlineLevel="0" collapsed="false">
      <c r="A192" s="0" t="n">
        <v>191</v>
      </c>
      <c r="B192" s="1" t="n">
        <v>44523</v>
      </c>
      <c r="C192" s="2" t="n">
        <f aca="false">YEAR(B192)</f>
        <v>2021</v>
      </c>
      <c r="D192" s="2" t="n">
        <f aca="false">WEEKNUM(B192,1)</f>
        <v>48</v>
      </c>
      <c r="E192" s="16" t="s">
        <v>18</v>
      </c>
      <c r="F192" s="0" t="s">
        <v>17</v>
      </c>
      <c r="G192" s="3" t="n">
        <v>3154</v>
      </c>
      <c r="H192" s="3" t="n">
        <v>3192</v>
      </c>
      <c r="I192" s="4" t="n">
        <f aca="false">H192-G192</f>
        <v>38</v>
      </c>
      <c r="J192" s="4" t="n">
        <v>6</v>
      </c>
      <c r="K192" s="4" t="n">
        <v>100</v>
      </c>
      <c r="L192" s="4" t="n">
        <v>60</v>
      </c>
      <c r="M192" s="4" t="n">
        <f aca="false">rittenfreddie[[#This Row],[Batt.perc.vertrek]]-rittenfreddie[[#This Row],[Batt.perc.aankomst]]</f>
        <v>40</v>
      </c>
      <c r="N192" s="25" t="n">
        <f aca="false">rittenfreddie[[#This Row],[Gereden kilometers]]/rittenfreddie[[#This Row],[Batt.perc.verbruikt]]</f>
        <v>0.95</v>
      </c>
      <c r="O192" s="6" t="s">
        <v>21</v>
      </c>
      <c r="P192" s="6"/>
      <c r="Q192" s="6" t="s">
        <v>22</v>
      </c>
    </row>
    <row r="193" customFormat="false" ht="13.8" hidden="false" customHeight="false" outlineLevel="0" collapsed="false">
      <c r="A193" s="0" t="n">
        <v>192</v>
      </c>
      <c r="B193" s="1" t="n">
        <v>44524</v>
      </c>
      <c r="C193" s="2" t="n">
        <f aca="false">YEAR(B193)</f>
        <v>2021</v>
      </c>
      <c r="D193" s="2" t="n">
        <f aca="false">WEEKNUM(B193,1)</f>
        <v>48</v>
      </c>
      <c r="E193" s="16" t="s">
        <v>17</v>
      </c>
      <c r="F193" s="16" t="s">
        <v>18</v>
      </c>
      <c r="G193" s="3" t="n">
        <v>3192</v>
      </c>
      <c r="H193" s="3" t="n">
        <v>3227</v>
      </c>
      <c r="I193" s="4" t="n">
        <f aca="false">H193-G193</f>
        <v>35</v>
      </c>
      <c r="J193" s="4" t="s">
        <v>26</v>
      </c>
      <c r="K193" s="4" t="n">
        <v>60</v>
      </c>
      <c r="L193" s="4" t="n">
        <v>17</v>
      </c>
      <c r="M193" s="4" t="n">
        <f aca="false">rittenfreddie[[#This Row],[Batt.perc.vertrek]]-rittenfreddie[[#This Row],[Batt.perc.aankomst]]</f>
        <v>43</v>
      </c>
      <c r="N193" s="25" t="n">
        <f aca="false">rittenfreddie[[#This Row],[Gereden kilometers]]/rittenfreddie[[#This Row],[Batt.perc.verbruikt]]</f>
        <v>0.813953488372093</v>
      </c>
      <c r="O193" s="6" t="s">
        <v>21</v>
      </c>
      <c r="P193" s="6"/>
      <c r="Q193" s="6" t="s">
        <v>22</v>
      </c>
    </row>
    <row r="194" customFormat="false" ht="13.8" hidden="false" customHeight="false" outlineLevel="0" collapsed="false">
      <c r="A194" s="0" t="n">
        <v>193</v>
      </c>
      <c r="B194" s="1" t="n">
        <v>44524</v>
      </c>
      <c r="C194" s="2" t="n">
        <f aca="false">YEAR(B194)</f>
        <v>2021</v>
      </c>
      <c r="D194" s="2" t="n">
        <f aca="false">WEEKNUM(B194,1)</f>
        <v>48</v>
      </c>
      <c r="E194" s="16" t="s">
        <v>18</v>
      </c>
      <c r="F194" s="0" t="s">
        <v>17</v>
      </c>
      <c r="G194" s="3" t="n">
        <v>3227</v>
      </c>
      <c r="H194" s="3" t="n">
        <v>3263</v>
      </c>
      <c r="I194" s="4" t="n">
        <f aca="false">H194-G194</f>
        <v>36</v>
      </c>
      <c r="J194" s="4" t="n">
        <v>7</v>
      </c>
      <c r="K194" s="4" t="n">
        <v>100</v>
      </c>
      <c r="L194" s="4" t="n">
        <v>59</v>
      </c>
      <c r="M194" s="4" t="n">
        <f aca="false">rittenfreddie[[#This Row],[Batt.perc.vertrek]]-rittenfreddie[[#This Row],[Batt.perc.aankomst]]</f>
        <v>41</v>
      </c>
      <c r="N194" s="25" t="n">
        <f aca="false">rittenfreddie[[#This Row],[Gereden kilometers]]/rittenfreddie[[#This Row],[Batt.perc.verbruikt]]</f>
        <v>0.878048780487805</v>
      </c>
      <c r="O194" s="6" t="s">
        <v>21</v>
      </c>
      <c r="P194" s="6"/>
      <c r="Q194" s="6" t="s">
        <v>22</v>
      </c>
    </row>
    <row r="195" customFormat="false" ht="13.8" hidden="false" customHeight="false" outlineLevel="0" collapsed="false">
      <c r="A195" s="0" t="n">
        <v>194</v>
      </c>
      <c r="B195" s="1" t="n">
        <v>44525</v>
      </c>
      <c r="C195" s="2" t="n">
        <f aca="false">YEAR(B195)</f>
        <v>2021</v>
      </c>
      <c r="D195" s="2" t="n">
        <f aca="false">WEEKNUM(B195,1)</f>
        <v>48</v>
      </c>
      <c r="E195" s="16" t="s">
        <v>17</v>
      </c>
      <c r="F195" s="16" t="s">
        <v>18</v>
      </c>
      <c r="G195" s="3" t="n">
        <v>3263</v>
      </c>
      <c r="H195" s="3" t="n">
        <v>3298</v>
      </c>
      <c r="I195" s="4" t="n">
        <f aca="false">H195-G195</f>
        <v>35</v>
      </c>
      <c r="J195" s="4" t="s">
        <v>26</v>
      </c>
      <c r="K195" s="4" t="n">
        <v>59</v>
      </c>
      <c r="L195" s="4" t="n">
        <v>16</v>
      </c>
      <c r="M195" s="4" t="n">
        <f aca="false">rittenfreddie[[#This Row],[Batt.perc.vertrek]]-rittenfreddie[[#This Row],[Batt.perc.aankomst]]</f>
        <v>43</v>
      </c>
      <c r="N195" s="25" t="n">
        <f aca="false">rittenfreddie[[#This Row],[Gereden kilometers]]/rittenfreddie[[#This Row],[Batt.perc.verbruikt]]</f>
        <v>0.813953488372093</v>
      </c>
      <c r="O195" s="6" t="s">
        <v>21</v>
      </c>
      <c r="P195" s="6"/>
      <c r="Q195" s="6" t="s">
        <v>22</v>
      </c>
    </row>
    <row r="196" customFormat="false" ht="13.8" hidden="false" customHeight="false" outlineLevel="0" collapsed="false">
      <c r="A196" s="0" t="n">
        <v>195</v>
      </c>
      <c r="B196" s="1" t="n">
        <v>44525</v>
      </c>
      <c r="C196" s="2" t="n">
        <f aca="false">YEAR(B196)</f>
        <v>2021</v>
      </c>
      <c r="D196" s="2" t="n">
        <f aca="false">WEEKNUM(B196,1)</f>
        <v>48</v>
      </c>
      <c r="E196" s="16" t="s">
        <v>18</v>
      </c>
      <c r="F196" s="0" t="s">
        <v>17</v>
      </c>
      <c r="G196" s="3" t="n">
        <v>3298</v>
      </c>
      <c r="H196" s="3" t="n">
        <v>3334</v>
      </c>
      <c r="I196" s="4" t="n">
        <f aca="false">H196-G196</f>
        <v>36</v>
      </c>
      <c r="J196" s="4" t="n">
        <v>5</v>
      </c>
      <c r="K196" s="4" t="n">
        <v>100</v>
      </c>
      <c r="L196" s="4" t="n">
        <v>59</v>
      </c>
      <c r="M196" s="4" t="n">
        <f aca="false">rittenfreddie[[#This Row],[Batt.perc.vertrek]]-rittenfreddie[[#This Row],[Batt.perc.aankomst]]</f>
        <v>41</v>
      </c>
      <c r="N196" s="25" t="n">
        <f aca="false">rittenfreddie[[#This Row],[Gereden kilometers]]/rittenfreddie[[#This Row],[Batt.perc.verbruikt]]</f>
        <v>0.878048780487805</v>
      </c>
      <c r="O196" s="6" t="s">
        <v>21</v>
      </c>
      <c r="P196" s="6"/>
      <c r="Q196" s="6" t="s">
        <v>22</v>
      </c>
    </row>
    <row r="197" customFormat="false" ht="13.8" hidden="false" customHeight="false" outlineLevel="0" collapsed="false">
      <c r="A197" s="0" t="n">
        <v>196</v>
      </c>
      <c r="B197" s="1" t="n">
        <v>44526</v>
      </c>
      <c r="C197" s="2" t="n">
        <f aca="false">YEAR(B197)</f>
        <v>2021</v>
      </c>
      <c r="D197" s="2" t="n">
        <f aca="false">WEEKNUM(B197,1)</f>
        <v>48</v>
      </c>
      <c r="E197" s="16" t="s">
        <v>17</v>
      </c>
      <c r="F197" s="16" t="s">
        <v>18</v>
      </c>
      <c r="G197" s="3" t="n">
        <v>3334</v>
      </c>
      <c r="H197" s="3" t="n">
        <v>3370</v>
      </c>
      <c r="I197" s="4" t="n">
        <f aca="false">H197-G197</f>
        <v>36</v>
      </c>
      <c r="J197" s="4" t="n">
        <v>3</v>
      </c>
      <c r="K197" s="4" t="n">
        <v>59</v>
      </c>
      <c r="L197" s="4" t="n">
        <v>16</v>
      </c>
      <c r="M197" s="4" t="n">
        <f aca="false">rittenfreddie[[#This Row],[Batt.perc.vertrek]]-rittenfreddie[[#This Row],[Batt.perc.aankomst]]</f>
        <v>43</v>
      </c>
      <c r="N197" s="25" t="n">
        <f aca="false">rittenfreddie[[#This Row],[Gereden kilometers]]/rittenfreddie[[#This Row],[Batt.perc.verbruikt]]</f>
        <v>0.837209302325581</v>
      </c>
      <c r="O197" s="6" t="s">
        <v>21</v>
      </c>
      <c r="P197" s="6"/>
      <c r="Q197" s="6" t="s">
        <v>22</v>
      </c>
    </row>
    <row r="198" customFormat="false" ht="13.8" hidden="false" customHeight="false" outlineLevel="0" collapsed="false">
      <c r="A198" s="0" t="n">
        <v>197</v>
      </c>
      <c r="B198" s="1" t="n">
        <v>44526</v>
      </c>
      <c r="C198" s="2" t="n">
        <f aca="false">YEAR(B198)</f>
        <v>2021</v>
      </c>
      <c r="D198" s="2" t="n">
        <f aca="false">WEEKNUM(B198,1)</f>
        <v>48</v>
      </c>
      <c r="E198" s="16" t="s">
        <v>18</v>
      </c>
      <c r="F198" s="0" t="s">
        <v>17</v>
      </c>
      <c r="G198" s="3" t="n">
        <v>3370</v>
      </c>
      <c r="H198" s="3" t="n">
        <v>3406</v>
      </c>
      <c r="I198" s="4" t="n">
        <f aca="false">H198-G198</f>
        <v>36</v>
      </c>
      <c r="J198" s="4" t="n">
        <v>3</v>
      </c>
      <c r="K198" s="4" t="n">
        <v>100</v>
      </c>
      <c r="L198" s="4" t="n">
        <v>49</v>
      </c>
      <c r="M198" s="4" t="n">
        <f aca="false">rittenfreddie[[#This Row],[Batt.perc.vertrek]]-rittenfreddie[[#This Row],[Batt.perc.aankomst]]</f>
        <v>51</v>
      </c>
      <c r="N198" s="25" t="n">
        <f aca="false">rittenfreddie[[#This Row],[Gereden kilometers]]/rittenfreddie[[#This Row],[Batt.perc.verbruikt]]</f>
        <v>0.705882352941177</v>
      </c>
      <c r="O198" s="6" t="s">
        <v>21</v>
      </c>
      <c r="P198" s="6"/>
      <c r="Q198" s="6" t="s">
        <v>22</v>
      </c>
    </row>
    <row r="199" customFormat="false" ht="13.8" hidden="false" customHeight="false" outlineLevel="0" collapsed="false">
      <c r="A199" s="0" t="n">
        <v>198</v>
      </c>
      <c r="B199" s="1" t="n">
        <v>44529</v>
      </c>
      <c r="C199" s="2" t="n">
        <f aca="false">YEAR(B199)</f>
        <v>2021</v>
      </c>
      <c r="D199" s="2" t="n">
        <f aca="false">WEEKNUM(B199,1)</f>
        <v>49</v>
      </c>
      <c r="E199" s="16" t="s">
        <v>17</v>
      </c>
      <c r="F199" s="16" t="s">
        <v>18</v>
      </c>
      <c r="G199" s="3" t="n">
        <v>3415</v>
      </c>
      <c r="H199" s="3" t="n">
        <v>3451</v>
      </c>
      <c r="I199" s="4" t="n">
        <f aca="false">H199-G199</f>
        <v>36</v>
      </c>
      <c r="J199" s="4" t="n">
        <v>0</v>
      </c>
      <c r="K199" s="4" t="n">
        <v>94</v>
      </c>
      <c r="L199" s="4" t="n">
        <v>47</v>
      </c>
      <c r="M199" s="4" t="n">
        <f aca="false">rittenfreddie[[#This Row],[Batt.perc.vertrek]]-rittenfreddie[[#This Row],[Batt.perc.aankomst]]</f>
        <v>47</v>
      </c>
      <c r="N199" s="25" t="n">
        <f aca="false">rittenfreddie[[#This Row],[Gereden kilometers]]/rittenfreddie[[#This Row],[Batt.perc.verbruikt]]</f>
        <v>0.765957446808511</v>
      </c>
      <c r="O199" s="6" t="s">
        <v>21</v>
      </c>
      <c r="P199" s="6"/>
      <c r="Q199" s="6" t="s">
        <v>22</v>
      </c>
    </row>
    <row r="200" customFormat="false" ht="13.8" hidden="false" customHeight="false" outlineLevel="0" collapsed="false">
      <c r="A200" s="0" t="n">
        <v>199</v>
      </c>
      <c r="B200" s="1" t="n">
        <v>44529</v>
      </c>
      <c r="C200" s="2" t="n">
        <f aca="false">YEAR(B200)</f>
        <v>2021</v>
      </c>
      <c r="D200" s="2" t="n">
        <f aca="false">WEEKNUM(B200,1)</f>
        <v>49</v>
      </c>
      <c r="E200" s="16" t="s">
        <v>18</v>
      </c>
      <c r="F200" s="0" t="s">
        <v>17</v>
      </c>
      <c r="G200" s="3" t="n">
        <v>3451</v>
      </c>
      <c r="H200" s="3" t="n">
        <v>3487</v>
      </c>
      <c r="I200" s="4" t="n">
        <f aca="false">H200-G200</f>
        <v>36</v>
      </c>
      <c r="J200" s="4" t="n">
        <v>2</v>
      </c>
      <c r="K200" s="4" t="n">
        <v>47</v>
      </c>
      <c r="L200" s="4" t="n">
        <v>7</v>
      </c>
      <c r="M200" s="4" t="n">
        <f aca="false">rittenfreddie[[#This Row],[Batt.perc.vertrek]]-rittenfreddie[[#This Row],[Batt.perc.aankomst]]</f>
        <v>40</v>
      </c>
      <c r="N200" s="25" t="n">
        <f aca="false">rittenfreddie[[#This Row],[Gereden kilometers]]/rittenfreddie[[#This Row],[Batt.perc.verbruikt]]</f>
        <v>0.9</v>
      </c>
      <c r="O200" s="6" t="s">
        <v>21</v>
      </c>
      <c r="P200" s="6"/>
      <c r="Q200" s="6" t="s">
        <v>22</v>
      </c>
    </row>
    <row r="201" customFormat="false" ht="13.8" hidden="false" customHeight="false" outlineLevel="0" collapsed="false">
      <c r="A201" s="0" t="n">
        <v>200</v>
      </c>
      <c r="B201" s="1" t="n">
        <v>44530</v>
      </c>
      <c r="C201" s="2" t="n">
        <f aca="false">YEAR(B201)</f>
        <v>2021</v>
      </c>
      <c r="D201" s="2" t="n">
        <f aca="false">WEEKNUM(B201,1)</f>
        <v>49</v>
      </c>
      <c r="E201" s="16" t="s">
        <v>17</v>
      </c>
      <c r="F201" s="16" t="s">
        <v>18</v>
      </c>
      <c r="G201" s="3" t="n">
        <v>3500</v>
      </c>
      <c r="H201" s="3" t="n">
        <v>3536</v>
      </c>
      <c r="I201" s="4" t="n">
        <f aca="false">H201-G201</f>
        <v>36</v>
      </c>
      <c r="J201" s="4" t="n">
        <v>8</v>
      </c>
      <c r="K201" s="4" t="n">
        <v>100</v>
      </c>
      <c r="L201" s="4" t="n">
        <v>54</v>
      </c>
      <c r="M201" s="4" t="n">
        <f aca="false">rittenfreddie[[#This Row],[Batt.perc.vertrek]]-rittenfreddie[[#This Row],[Batt.perc.aankomst]]</f>
        <v>46</v>
      </c>
      <c r="N201" s="25" t="n">
        <f aca="false">rittenfreddie[[#This Row],[Gereden kilometers]]/rittenfreddie[[#This Row],[Batt.perc.verbruikt]]</f>
        <v>0.782608695652174</v>
      </c>
      <c r="O201" s="6" t="s">
        <v>21</v>
      </c>
      <c r="P201" s="6"/>
      <c r="Q201" s="6" t="s">
        <v>22</v>
      </c>
    </row>
    <row r="202" customFormat="false" ht="13.8" hidden="false" customHeight="false" outlineLevel="0" collapsed="false">
      <c r="A202" s="0" t="n">
        <v>201</v>
      </c>
      <c r="B202" s="1" t="n">
        <v>44530</v>
      </c>
      <c r="C202" s="2" t="n">
        <f aca="false">YEAR(B202)</f>
        <v>2021</v>
      </c>
      <c r="D202" s="2" t="n">
        <f aca="false">WEEKNUM(B202,1)</f>
        <v>49</v>
      </c>
      <c r="E202" s="16" t="s">
        <v>18</v>
      </c>
      <c r="F202" s="0" t="s">
        <v>17</v>
      </c>
      <c r="G202" s="3" t="n">
        <v>3536</v>
      </c>
      <c r="H202" s="3" t="n">
        <v>3572</v>
      </c>
      <c r="I202" s="4" t="n">
        <f aca="false">H202-G202</f>
        <v>36</v>
      </c>
      <c r="J202" s="4" t="n">
        <v>7</v>
      </c>
      <c r="K202" s="4" t="n">
        <v>54</v>
      </c>
      <c r="L202" s="4" t="n">
        <v>7</v>
      </c>
      <c r="M202" s="4" t="n">
        <f aca="false">rittenfreddie[[#This Row],[Batt.perc.vertrek]]-rittenfreddie[[#This Row],[Batt.perc.aankomst]]</f>
        <v>47</v>
      </c>
      <c r="N202" s="25" t="n">
        <f aca="false">rittenfreddie[[#This Row],[Gereden kilometers]]/rittenfreddie[[#This Row],[Batt.perc.verbruikt]]</f>
        <v>0.765957446808511</v>
      </c>
      <c r="O202" s="6" t="s">
        <v>21</v>
      </c>
      <c r="P202" s="6"/>
      <c r="Q202" s="6" t="s">
        <v>22</v>
      </c>
    </row>
    <row r="203" customFormat="false" ht="13.8" hidden="false" customHeight="false" outlineLevel="0" collapsed="false">
      <c r="A203" s="0" t="n">
        <v>202</v>
      </c>
      <c r="B203" s="1" t="n">
        <v>44531</v>
      </c>
      <c r="C203" s="2" t="n">
        <f aca="false">YEAR(B203)</f>
        <v>2021</v>
      </c>
      <c r="D203" s="2" t="n">
        <f aca="false">WEEKNUM(B203,1)</f>
        <v>49</v>
      </c>
      <c r="E203" s="16" t="s">
        <v>17</v>
      </c>
      <c r="F203" s="16" t="s">
        <v>18</v>
      </c>
      <c r="G203" s="3" t="n">
        <v>3585</v>
      </c>
      <c r="H203" s="3" t="n">
        <v>3621</v>
      </c>
      <c r="I203" s="4" t="n">
        <f aca="false">H203-G203</f>
        <v>36</v>
      </c>
      <c r="J203" s="4" t="n">
        <v>8</v>
      </c>
      <c r="K203" s="4" t="n">
        <v>100</v>
      </c>
      <c r="L203" s="4" t="n">
        <v>62</v>
      </c>
      <c r="M203" s="4" t="n">
        <f aca="false">rittenfreddie[[#This Row],[Batt.perc.vertrek]]-rittenfreddie[[#This Row],[Batt.perc.aankomst]]</f>
        <v>38</v>
      </c>
      <c r="N203" s="25" t="n">
        <f aca="false">rittenfreddie[[#This Row],[Gereden kilometers]]/rittenfreddie[[#This Row],[Batt.perc.verbruikt]]</f>
        <v>0.947368421052632</v>
      </c>
      <c r="O203" s="6" t="s">
        <v>21</v>
      </c>
      <c r="P203" s="6"/>
      <c r="Q203" s="6" t="s">
        <v>22</v>
      </c>
    </row>
    <row r="204" customFormat="false" ht="13.8" hidden="false" customHeight="false" outlineLevel="0" collapsed="false">
      <c r="A204" s="0" t="n">
        <v>203</v>
      </c>
      <c r="B204" s="1" t="n">
        <v>44531</v>
      </c>
      <c r="C204" s="2" t="n">
        <f aca="false">YEAR(B204)</f>
        <v>2021</v>
      </c>
      <c r="D204" s="2" t="n">
        <f aca="false">WEEKNUM(B204,1)</f>
        <v>49</v>
      </c>
      <c r="E204" s="16" t="s">
        <v>18</v>
      </c>
      <c r="F204" s="0" t="s">
        <v>17</v>
      </c>
      <c r="G204" s="3" t="n">
        <v>3621</v>
      </c>
      <c r="H204" s="3" t="n">
        <v>3672</v>
      </c>
      <c r="I204" s="4" t="n">
        <f aca="false">H204-G204</f>
        <v>51</v>
      </c>
      <c r="J204" s="4" t="s">
        <v>26</v>
      </c>
      <c r="K204" s="4" t="n">
        <v>62</v>
      </c>
      <c r="L204" s="4" t="n">
        <v>0</v>
      </c>
      <c r="M204" s="4" t="n">
        <f aca="false">rittenfreddie[[#This Row],[Batt.perc.vertrek]]-rittenfreddie[[#This Row],[Batt.perc.aankomst]]</f>
        <v>62</v>
      </c>
      <c r="N204" s="25" t="n">
        <f aca="false">rittenfreddie[[#This Row],[Gereden kilometers]]/rittenfreddie[[#This Row],[Batt.perc.verbruikt]]</f>
        <v>0.82258064516129</v>
      </c>
      <c r="O204" s="6" t="s">
        <v>21</v>
      </c>
      <c r="P204" s="6"/>
      <c r="Q204" s="6" t="s">
        <v>22</v>
      </c>
    </row>
    <row r="205" customFormat="false" ht="13.8" hidden="false" customHeight="false" outlineLevel="0" collapsed="false">
      <c r="A205" s="0" t="n">
        <v>204</v>
      </c>
      <c r="B205" s="1" t="n">
        <v>44532</v>
      </c>
      <c r="C205" s="2" t="n">
        <f aca="false">YEAR(B205)</f>
        <v>2021</v>
      </c>
      <c r="D205" s="2" t="n">
        <f aca="false">WEEKNUM(B205,1)</f>
        <v>49</v>
      </c>
      <c r="E205" s="16" t="s">
        <v>17</v>
      </c>
      <c r="F205" s="16" t="s">
        <v>18</v>
      </c>
      <c r="G205" s="3" t="n">
        <v>3672</v>
      </c>
      <c r="H205" s="3" t="n">
        <v>3708</v>
      </c>
      <c r="I205" s="4" t="n">
        <f aca="false">H205-G205</f>
        <v>36</v>
      </c>
      <c r="J205" s="4" t="n">
        <v>0</v>
      </c>
      <c r="K205" s="4" t="n">
        <v>100</v>
      </c>
      <c r="L205" s="4" t="n">
        <v>54</v>
      </c>
      <c r="M205" s="4" t="n">
        <f aca="false">rittenfreddie[[#This Row],[Batt.perc.vertrek]]-rittenfreddie[[#This Row],[Batt.perc.aankomst]]</f>
        <v>46</v>
      </c>
      <c r="N205" s="25" t="n">
        <f aca="false">rittenfreddie[[#This Row],[Gereden kilometers]]/rittenfreddie[[#This Row],[Batt.perc.verbruikt]]</f>
        <v>0.782608695652174</v>
      </c>
      <c r="O205" s="6" t="s">
        <v>21</v>
      </c>
      <c r="P205" s="6"/>
      <c r="Q205" s="6" t="s">
        <v>22</v>
      </c>
    </row>
    <row r="206" customFormat="false" ht="13.8" hidden="false" customHeight="false" outlineLevel="0" collapsed="false">
      <c r="A206" s="0" t="n">
        <v>205</v>
      </c>
      <c r="B206" s="1" t="n">
        <v>44532</v>
      </c>
      <c r="C206" s="2" t="n">
        <f aca="false">YEAR(B206)</f>
        <v>2021</v>
      </c>
      <c r="D206" s="2" t="n">
        <f aca="false">WEEKNUM(B206,1)</f>
        <v>49</v>
      </c>
      <c r="E206" s="16" t="s">
        <v>18</v>
      </c>
      <c r="F206" s="0" t="s">
        <v>17</v>
      </c>
      <c r="G206" s="3" t="n">
        <v>3708</v>
      </c>
      <c r="H206" s="3" t="n">
        <v>3753</v>
      </c>
      <c r="I206" s="4" t="n">
        <f aca="false">H206-G206</f>
        <v>45</v>
      </c>
      <c r="J206" s="4" t="n">
        <v>1</v>
      </c>
      <c r="K206" s="4" t="n">
        <v>54</v>
      </c>
      <c r="L206" s="4" t="n">
        <v>0</v>
      </c>
      <c r="M206" s="4" t="n">
        <f aca="false">rittenfreddie[[#This Row],[Batt.perc.vertrek]]-rittenfreddie[[#This Row],[Batt.perc.aankomst]]</f>
        <v>54</v>
      </c>
      <c r="N206" s="25" t="n">
        <f aca="false">rittenfreddie[[#This Row],[Gereden kilometers]]/rittenfreddie[[#This Row],[Batt.perc.verbruikt]]</f>
        <v>0.833333333333333</v>
      </c>
      <c r="O206" s="6" t="s">
        <v>21</v>
      </c>
      <c r="P206" s="6"/>
      <c r="Q206" s="6" t="s">
        <v>22</v>
      </c>
    </row>
    <row r="207" customFormat="false" ht="13.8" hidden="false" customHeight="false" outlineLevel="0" collapsed="false">
      <c r="A207" s="0" t="n">
        <v>206</v>
      </c>
      <c r="B207" s="1" t="n">
        <v>44533</v>
      </c>
      <c r="C207" s="2" t="n">
        <f aca="false">YEAR(B207)</f>
        <v>2021</v>
      </c>
      <c r="D207" s="2" t="n">
        <f aca="false">WEEKNUM(B207,1)</f>
        <v>49</v>
      </c>
      <c r="E207" s="16" t="s">
        <v>17</v>
      </c>
      <c r="F207" s="16" t="s">
        <v>18</v>
      </c>
      <c r="G207" s="3" t="n">
        <v>3753</v>
      </c>
      <c r="H207" s="3" t="n">
        <v>3789</v>
      </c>
      <c r="I207" s="4" t="n">
        <f aca="false">H207-G207</f>
        <v>36</v>
      </c>
      <c r="J207" s="4" t="n">
        <v>2</v>
      </c>
      <c r="K207" s="4" t="n">
        <v>100</v>
      </c>
      <c r="L207" s="4" t="n">
        <v>58</v>
      </c>
      <c r="M207" s="4" t="n">
        <f aca="false">rittenfreddie[[#This Row],[Batt.perc.vertrek]]-rittenfreddie[[#This Row],[Batt.perc.aankomst]]</f>
        <v>42</v>
      </c>
      <c r="N207" s="25" t="n">
        <f aca="false">rittenfreddie[[#This Row],[Gereden kilometers]]/rittenfreddie[[#This Row],[Batt.perc.verbruikt]]</f>
        <v>0.857142857142857</v>
      </c>
      <c r="O207" s="6" t="s">
        <v>21</v>
      </c>
      <c r="P207" s="6"/>
      <c r="Q207" s="6" t="s">
        <v>22</v>
      </c>
    </row>
    <row r="208" customFormat="false" ht="13.8" hidden="false" customHeight="false" outlineLevel="0" collapsed="false">
      <c r="A208" s="0" t="n">
        <v>207</v>
      </c>
      <c r="B208" s="1" t="n">
        <v>44533</v>
      </c>
      <c r="C208" s="2" t="n">
        <f aca="false">YEAR(B208)</f>
        <v>2021</v>
      </c>
      <c r="D208" s="2" t="n">
        <f aca="false">WEEKNUM(B208,1)</f>
        <v>49</v>
      </c>
      <c r="E208" s="16" t="s">
        <v>18</v>
      </c>
      <c r="F208" s="0" t="s">
        <v>17</v>
      </c>
      <c r="G208" s="3" t="n">
        <v>3789</v>
      </c>
      <c r="H208" s="3" t="n">
        <v>3835</v>
      </c>
      <c r="I208" s="4" t="n">
        <f aca="false">H208-G208</f>
        <v>46</v>
      </c>
      <c r="J208" s="4" t="s">
        <v>26</v>
      </c>
      <c r="K208" s="4" t="n">
        <v>58</v>
      </c>
      <c r="L208" s="4" t="n">
        <v>0</v>
      </c>
      <c r="M208" s="4" t="n">
        <f aca="false">rittenfreddie[[#This Row],[Batt.perc.vertrek]]-rittenfreddie[[#This Row],[Batt.perc.aankomst]]</f>
        <v>58</v>
      </c>
      <c r="N208" s="25" t="n">
        <f aca="false">rittenfreddie[[#This Row],[Gereden kilometers]]/rittenfreddie[[#This Row],[Batt.perc.verbruikt]]</f>
        <v>0.793103448275862</v>
      </c>
      <c r="O208" s="6" t="s">
        <v>21</v>
      </c>
      <c r="P208" s="6"/>
      <c r="Q208" s="6" t="s">
        <v>22</v>
      </c>
    </row>
    <row r="209" customFormat="false" ht="13.8" hidden="false" customHeight="false" outlineLevel="0" collapsed="false">
      <c r="A209" s="0" t="n">
        <v>208</v>
      </c>
      <c r="B209" s="1" t="n">
        <v>44536</v>
      </c>
      <c r="C209" s="2" t="n">
        <f aca="false">YEAR(B209)</f>
        <v>2021</v>
      </c>
      <c r="D209" s="2" t="n">
        <f aca="false">WEEKNUM(B209,1)</f>
        <v>50</v>
      </c>
      <c r="E209" s="16" t="s">
        <v>17</v>
      </c>
      <c r="F209" s="16" t="s">
        <v>18</v>
      </c>
      <c r="G209" s="3" t="n">
        <v>3835</v>
      </c>
      <c r="H209" s="3" t="n">
        <v>3878</v>
      </c>
      <c r="I209" s="4" t="n">
        <f aca="false">H209-G209</f>
        <v>43</v>
      </c>
      <c r="J209" s="4" t="n">
        <v>2</v>
      </c>
      <c r="K209" s="4" t="n">
        <v>100</v>
      </c>
      <c r="L209" s="4" t="n">
        <v>44</v>
      </c>
      <c r="M209" s="4" t="n">
        <f aca="false">rittenfreddie[[#This Row],[Batt.perc.vertrek]]-rittenfreddie[[#This Row],[Batt.perc.aankomst]]</f>
        <v>56</v>
      </c>
      <c r="N209" s="25" t="n">
        <f aca="false">rittenfreddie[[#This Row],[Gereden kilometers]]/rittenfreddie[[#This Row],[Batt.perc.verbruikt]]</f>
        <v>0.767857142857143</v>
      </c>
      <c r="O209" s="6" t="s">
        <v>21</v>
      </c>
      <c r="P209" s="6"/>
      <c r="Q209" s="6" t="s">
        <v>22</v>
      </c>
    </row>
    <row r="210" customFormat="false" ht="13.8" hidden="false" customHeight="false" outlineLevel="0" collapsed="false">
      <c r="A210" s="0" t="n">
        <v>209</v>
      </c>
      <c r="B210" s="1" t="n">
        <v>44536</v>
      </c>
      <c r="C210" s="2" t="n">
        <f aca="false">YEAR(B210)</f>
        <v>2021</v>
      </c>
      <c r="D210" s="2" t="n">
        <f aca="false">WEEKNUM(B210,1)</f>
        <v>50</v>
      </c>
      <c r="E210" s="16" t="s">
        <v>18</v>
      </c>
      <c r="F210" s="0" t="s">
        <v>17</v>
      </c>
      <c r="G210" s="3" t="n">
        <v>3878</v>
      </c>
      <c r="H210" s="3" t="n">
        <v>3914</v>
      </c>
      <c r="I210" s="4" t="n">
        <f aca="false">H210-G210</f>
        <v>36</v>
      </c>
      <c r="J210" s="4" t="n">
        <v>3</v>
      </c>
      <c r="K210" s="4" t="n">
        <v>100</v>
      </c>
      <c r="L210" s="4" t="n">
        <v>54</v>
      </c>
      <c r="M210" s="4" t="n">
        <f aca="false">rittenfreddie[[#This Row],[Batt.perc.vertrek]]-rittenfreddie[[#This Row],[Batt.perc.aankomst]]</f>
        <v>46</v>
      </c>
      <c r="N210" s="25" t="n">
        <f aca="false">rittenfreddie[[#This Row],[Gereden kilometers]]/rittenfreddie[[#This Row],[Batt.perc.verbruikt]]</f>
        <v>0.782608695652174</v>
      </c>
      <c r="O210" s="6" t="s">
        <v>21</v>
      </c>
      <c r="P210" s="6"/>
      <c r="Q210" s="6" t="s">
        <v>22</v>
      </c>
    </row>
    <row r="211" customFormat="false" ht="13.8" hidden="false" customHeight="false" outlineLevel="0" collapsed="false">
      <c r="A211" s="0" t="n">
        <v>210</v>
      </c>
      <c r="B211" s="1" t="n">
        <v>44537</v>
      </c>
      <c r="C211" s="2" t="n">
        <f aca="false">YEAR(B211)</f>
        <v>2021</v>
      </c>
      <c r="D211" s="2" t="n">
        <f aca="false">WEEKNUM(B211,1)</f>
        <v>50</v>
      </c>
      <c r="E211" s="16"/>
      <c r="N211" s="25"/>
      <c r="O211" s="6" t="s">
        <v>29</v>
      </c>
      <c r="P211" s="6"/>
      <c r="Q211" s="6" t="str">
        <f aca="false">IF(AND(rittenfreddie[[#This Row],[Vervoersmiddel]]="Super Soco CPx 2021 electrische scooter",rittenfreddie[[#This Row],[Band type]]="Zomer"),"Cordial","Anders")</f>
        <v>Anders</v>
      </c>
    </row>
    <row r="212" customFormat="false" ht="13.8" hidden="false" customHeight="false" outlineLevel="0" collapsed="false">
      <c r="A212" s="0" t="n">
        <v>211</v>
      </c>
      <c r="B212" s="1" t="n">
        <v>44538</v>
      </c>
      <c r="C212" s="2" t="n">
        <f aca="false">YEAR(B212)</f>
        <v>2021</v>
      </c>
      <c r="D212" s="2" t="n">
        <f aca="false">WEEKNUM(B212,1)</f>
        <v>50</v>
      </c>
      <c r="E212" s="16" t="s">
        <v>17</v>
      </c>
      <c r="F212" s="16" t="s">
        <v>18</v>
      </c>
      <c r="G212" s="3" t="n">
        <v>146296</v>
      </c>
      <c r="H212" s="3" t="n">
        <v>146328.7</v>
      </c>
      <c r="I212" s="4" t="n">
        <f aca="false">H212-G212</f>
        <v>32.7000000000116</v>
      </c>
      <c r="N212" s="25"/>
      <c r="O212" s="6" t="s">
        <v>19</v>
      </c>
      <c r="P212" s="6"/>
      <c r="Q212" s="6" t="s">
        <v>20</v>
      </c>
    </row>
    <row r="213" customFormat="false" ht="13.8" hidden="false" customHeight="false" outlineLevel="0" collapsed="false">
      <c r="A213" s="0" t="n">
        <v>212</v>
      </c>
      <c r="B213" s="1" t="n">
        <v>44538</v>
      </c>
      <c r="C213" s="2" t="n">
        <f aca="false">YEAR(B213)</f>
        <v>2021</v>
      </c>
      <c r="D213" s="2" t="n">
        <f aca="false">WEEKNUM(B213,1)</f>
        <v>50</v>
      </c>
      <c r="E213" s="16" t="s">
        <v>18</v>
      </c>
      <c r="F213" s="0" t="s">
        <v>17</v>
      </c>
      <c r="G213" s="3" t="n">
        <v>146328.7</v>
      </c>
      <c r="H213" s="3" t="n">
        <v>146361.4</v>
      </c>
      <c r="I213" s="4" t="n">
        <f aca="false">H213-G213</f>
        <v>32.7000000000116</v>
      </c>
      <c r="N213" s="25"/>
      <c r="O213" s="6" t="s">
        <v>19</v>
      </c>
      <c r="P213" s="6"/>
      <c r="Q213" s="6" t="s">
        <v>20</v>
      </c>
    </row>
    <row r="214" customFormat="false" ht="13.8" hidden="false" customHeight="false" outlineLevel="0" collapsed="false">
      <c r="A214" s="0" t="n">
        <v>213</v>
      </c>
      <c r="B214" s="1" t="n">
        <v>44539</v>
      </c>
      <c r="C214" s="2" t="n">
        <f aca="false">YEAR(B214)</f>
        <v>2021</v>
      </c>
      <c r="D214" s="2" t="n">
        <f aca="false">WEEKNUM(B214,1)</f>
        <v>50</v>
      </c>
      <c r="E214" s="16" t="s">
        <v>17</v>
      </c>
      <c r="F214" s="16" t="s">
        <v>18</v>
      </c>
      <c r="G214" s="3" t="n">
        <v>3914</v>
      </c>
      <c r="H214" s="3" t="n">
        <v>3950</v>
      </c>
      <c r="I214" s="4" t="n">
        <f aca="false">H214-G214</f>
        <v>36</v>
      </c>
      <c r="J214" s="4" t="s">
        <v>26</v>
      </c>
      <c r="K214" s="4" t="n">
        <v>54</v>
      </c>
      <c r="L214" s="4" t="n">
        <v>12</v>
      </c>
      <c r="M214" s="4" t="n">
        <f aca="false">rittenfreddie[[#This Row],[Batt.perc.vertrek]]-rittenfreddie[[#This Row],[Batt.perc.aankomst]]</f>
        <v>42</v>
      </c>
      <c r="N214" s="25" t="n">
        <f aca="false">rittenfreddie[[#This Row],[Gereden kilometers]]/rittenfreddie[[#This Row],[Batt.perc.verbruikt]]</f>
        <v>0.857142857142857</v>
      </c>
      <c r="O214" s="6" t="s">
        <v>21</v>
      </c>
      <c r="P214" s="6"/>
      <c r="Q214" s="6" t="s">
        <v>22</v>
      </c>
    </row>
    <row r="215" customFormat="false" ht="13.8" hidden="false" customHeight="false" outlineLevel="0" collapsed="false">
      <c r="A215" s="0" t="n">
        <v>214</v>
      </c>
      <c r="B215" s="1" t="n">
        <v>44539</v>
      </c>
      <c r="C215" s="2" t="n">
        <f aca="false">YEAR(B215)</f>
        <v>2021</v>
      </c>
      <c r="D215" s="2" t="n">
        <f aca="false">WEEKNUM(B215,1)</f>
        <v>50</v>
      </c>
      <c r="E215" s="16" t="s">
        <v>18</v>
      </c>
      <c r="F215" s="0" t="s">
        <v>17</v>
      </c>
      <c r="G215" s="3" t="n">
        <v>3950</v>
      </c>
      <c r="H215" s="3" t="n">
        <v>3986</v>
      </c>
      <c r="I215" s="4" t="n">
        <f aca="false">H215-G215</f>
        <v>36</v>
      </c>
      <c r="J215" s="4" t="n">
        <v>3</v>
      </c>
      <c r="K215" s="4" t="n">
        <v>100</v>
      </c>
      <c r="L215" s="4" t="n">
        <v>54</v>
      </c>
      <c r="M215" s="4" t="n">
        <f aca="false">rittenfreddie[[#This Row],[Batt.perc.vertrek]]-rittenfreddie[[#This Row],[Batt.perc.aankomst]]</f>
        <v>46</v>
      </c>
      <c r="N215" s="25" t="n">
        <f aca="false">rittenfreddie[[#This Row],[Gereden kilometers]]/rittenfreddie[[#This Row],[Batt.perc.verbruikt]]</f>
        <v>0.782608695652174</v>
      </c>
      <c r="O215" s="6" t="s">
        <v>21</v>
      </c>
      <c r="P215" s="6"/>
      <c r="Q215" s="6" t="s">
        <v>22</v>
      </c>
    </row>
    <row r="216" customFormat="false" ht="13.8" hidden="false" customHeight="false" outlineLevel="0" collapsed="false">
      <c r="A216" s="0" t="n">
        <v>215</v>
      </c>
      <c r="B216" s="1" t="n">
        <v>44540</v>
      </c>
      <c r="C216" s="2" t="n">
        <f aca="false">YEAR(B216)</f>
        <v>2021</v>
      </c>
      <c r="D216" s="2" t="n">
        <f aca="false">WEEKNUM(B216,1)</f>
        <v>50</v>
      </c>
      <c r="E216" s="16" t="s">
        <v>17</v>
      </c>
      <c r="F216" s="16" t="s">
        <v>18</v>
      </c>
      <c r="G216" s="3" t="n">
        <v>3986</v>
      </c>
      <c r="H216" s="3" t="n">
        <v>4022</v>
      </c>
      <c r="I216" s="4" t="n">
        <f aca="false">H216-G216</f>
        <v>36</v>
      </c>
      <c r="J216" s="4" t="s">
        <v>26</v>
      </c>
      <c r="K216" s="4" t="n">
        <v>54</v>
      </c>
      <c r="L216" s="4" t="n">
        <v>11</v>
      </c>
      <c r="M216" s="4" t="n">
        <f aca="false">rittenfreddie[[#This Row],[Batt.perc.vertrek]]-rittenfreddie[[#This Row],[Batt.perc.aankomst]]</f>
        <v>43</v>
      </c>
      <c r="N216" s="25" t="n">
        <f aca="false">rittenfreddie[[#This Row],[Gereden kilometers]]/rittenfreddie[[#This Row],[Batt.perc.verbruikt]]</f>
        <v>0.837209302325581</v>
      </c>
      <c r="O216" s="6" t="s">
        <v>21</v>
      </c>
      <c r="P216" s="6"/>
      <c r="Q216" s="6" t="s">
        <v>22</v>
      </c>
    </row>
    <row r="217" customFormat="false" ht="13.8" hidden="false" customHeight="false" outlineLevel="0" collapsed="false">
      <c r="A217" s="0" t="n">
        <v>216</v>
      </c>
      <c r="B217" s="1" t="n">
        <v>44540</v>
      </c>
      <c r="C217" s="2" t="n">
        <f aca="false">YEAR(B217)</f>
        <v>2021</v>
      </c>
      <c r="D217" s="2" t="n">
        <f aca="false">WEEKNUM(B217,1)</f>
        <v>50</v>
      </c>
      <c r="E217" s="16" t="s">
        <v>18</v>
      </c>
      <c r="F217" s="0" t="s">
        <v>25</v>
      </c>
      <c r="G217" s="3" t="n">
        <v>4022</v>
      </c>
      <c r="H217" s="3" t="n">
        <v>4040</v>
      </c>
      <c r="I217" s="4" t="n">
        <f aca="false">H217-G217</f>
        <v>18</v>
      </c>
      <c r="J217" s="4" t="n">
        <v>3</v>
      </c>
      <c r="K217" s="4" t="n">
        <v>100</v>
      </c>
      <c r="L217" s="4" t="n">
        <v>79</v>
      </c>
      <c r="M217" s="4" t="n">
        <f aca="false">rittenfreddie[[#This Row],[Batt.perc.vertrek]]-rittenfreddie[[#This Row],[Batt.perc.aankomst]]</f>
        <v>21</v>
      </c>
      <c r="N217" s="25" t="n">
        <f aca="false">rittenfreddie[[#This Row],[Gereden kilometers]]/rittenfreddie[[#This Row],[Batt.perc.verbruikt]]</f>
        <v>0.857142857142857</v>
      </c>
      <c r="O217" s="6" t="s">
        <v>21</v>
      </c>
      <c r="P217" s="6"/>
      <c r="Q217" s="6" t="s">
        <v>22</v>
      </c>
    </row>
    <row r="218" customFormat="false" ht="13.8" hidden="false" customHeight="false" outlineLevel="0" collapsed="false">
      <c r="A218" s="0" t="n">
        <v>217</v>
      </c>
      <c r="B218" s="1" t="n">
        <v>44540</v>
      </c>
      <c r="C218" s="2" t="n">
        <f aca="false">YEAR(B218)</f>
        <v>2021</v>
      </c>
      <c r="D218" s="2" t="n">
        <f aca="false">WEEKNUM(B218,1)</f>
        <v>50</v>
      </c>
      <c r="E218" s="16" t="s">
        <v>25</v>
      </c>
      <c r="F218" s="0" t="s">
        <v>17</v>
      </c>
      <c r="G218" s="3" t="n">
        <v>4040</v>
      </c>
      <c r="H218" s="3" t="n">
        <v>4066</v>
      </c>
      <c r="I218" s="4" t="n">
        <f aca="false">H218-G218</f>
        <v>26</v>
      </c>
      <c r="J218" s="4" t="n">
        <v>0</v>
      </c>
      <c r="K218" s="4" t="n">
        <v>79</v>
      </c>
      <c r="L218" s="4" t="n">
        <v>48</v>
      </c>
      <c r="M218" s="4" t="n">
        <f aca="false">rittenfreddie[[#This Row],[Batt.perc.vertrek]]-rittenfreddie[[#This Row],[Batt.perc.aankomst]]</f>
        <v>31</v>
      </c>
      <c r="N218" s="25" t="n">
        <f aca="false">rittenfreddie[[#This Row],[Gereden kilometers]]/rittenfreddie[[#This Row],[Batt.perc.verbruikt]]</f>
        <v>0.838709677419355</v>
      </c>
      <c r="O218" s="6" t="s">
        <v>21</v>
      </c>
      <c r="P218" s="6"/>
      <c r="Q218" s="6" t="s">
        <v>22</v>
      </c>
    </row>
    <row r="219" customFormat="false" ht="13.8" hidden="false" customHeight="false" outlineLevel="0" collapsed="false">
      <c r="A219" s="0" t="n">
        <v>218</v>
      </c>
      <c r="B219" s="1" t="n">
        <v>44543</v>
      </c>
      <c r="C219" s="2" t="n">
        <f aca="false">YEAR(B219)</f>
        <v>2021</v>
      </c>
      <c r="D219" s="2" t="n">
        <f aca="false">WEEKNUM(B219,1)</f>
        <v>51</v>
      </c>
      <c r="E219" s="16" t="s">
        <v>17</v>
      </c>
      <c r="F219" s="16" t="s">
        <v>18</v>
      </c>
      <c r="G219" s="3" t="n">
        <v>4076</v>
      </c>
      <c r="H219" s="3" t="n">
        <v>4111</v>
      </c>
      <c r="I219" s="4" t="n">
        <f aca="false">H219-G219</f>
        <v>35</v>
      </c>
      <c r="J219" s="4" t="s">
        <v>26</v>
      </c>
      <c r="K219" s="4" t="n">
        <v>100</v>
      </c>
      <c r="L219" s="4" t="n">
        <v>61</v>
      </c>
      <c r="M219" s="4" t="n">
        <f aca="false">rittenfreddie[[#This Row],[Batt.perc.vertrek]]-rittenfreddie[[#This Row],[Batt.perc.aankomst]]</f>
        <v>39</v>
      </c>
      <c r="N219" s="25" t="n">
        <f aca="false">rittenfreddie[[#This Row],[Gereden kilometers]]/rittenfreddie[[#This Row],[Batt.perc.verbruikt]]</f>
        <v>0.897435897435898</v>
      </c>
      <c r="O219" s="6" t="s">
        <v>21</v>
      </c>
      <c r="P219" s="6"/>
      <c r="Q219" s="6" t="s">
        <v>22</v>
      </c>
    </row>
    <row r="220" customFormat="false" ht="13.8" hidden="false" customHeight="false" outlineLevel="0" collapsed="false">
      <c r="A220" s="0" t="n">
        <v>219</v>
      </c>
      <c r="B220" s="1" t="n">
        <v>44543</v>
      </c>
      <c r="C220" s="2" t="n">
        <f aca="false">YEAR(B220)</f>
        <v>2021</v>
      </c>
      <c r="D220" s="2" t="n">
        <f aca="false">WEEKNUM(B220,1)</f>
        <v>51</v>
      </c>
      <c r="E220" s="16" t="s">
        <v>18</v>
      </c>
      <c r="F220" s="0" t="s">
        <v>17</v>
      </c>
      <c r="G220" s="3" t="n">
        <v>4111</v>
      </c>
      <c r="H220" s="3" t="n">
        <v>4147</v>
      </c>
      <c r="I220" s="4" t="n">
        <f aca="false">H220-G220</f>
        <v>36</v>
      </c>
      <c r="J220" s="4" t="n">
        <v>9</v>
      </c>
      <c r="K220" s="4" t="n">
        <v>61</v>
      </c>
      <c r="L220" s="4" t="n">
        <v>16</v>
      </c>
      <c r="M220" s="4" t="n">
        <f aca="false">rittenfreddie[[#This Row],[Batt.perc.vertrek]]-rittenfreddie[[#This Row],[Batt.perc.aankomst]]</f>
        <v>45</v>
      </c>
      <c r="N220" s="25" t="n">
        <f aca="false">rittenfreddie[[#This Row],[Gereden kilometers]]/rittenfreddie[[#This Row],[Batt.perc.verbruikt]]</f>
        <v>0.8</v>
      </c>
      <c r="O220" s="6" t="s">
        <v>21</v>
      </c>
      <c r="P220" s="6"/>
      <c r="Q220" s="6" t="s">
        <v>22</v>
      </c>
    </row>
    <row r="221" customFormat="false" ht="13.8" hidden="false" customHeight="false" outlineLevel="0" collapsed="false">
      <c r="A221" s="0" t="n">
        <v>220</v>
      </c>
      <c r="B221" s="1" t="n">
        <v>44544</v>
      </c>
      <c r="C221" s="2" t="n">
        <f aca="false">YEAR(B221)</f>
        <v>2021</v>
      </c>
      <c r="D221" s="2" t="n">
        <f aca="false">WEEKNUM(B221,1)</f>
        <v>51</v>
      </c>
      <c r="E221" s="16" t="s">
        <v>17</v>
      </c>
      <c r="F221" s="16" t="s">
        <v>18</v>
      </c>
      <c r="G221" s="3" t="n">
        <v>4147</v>
      </c>
      <c r="H221" s="3" t="n">
        <v>4183</v>
      </c>
      <c r="I221" s="4" t="n">
        <f aca="false">H221-G221</f>
        <v>36</v>
      </c>
      <c r="J221" s="4" t="s">
        <v>26</v>
      </c>
      <c r="K221" s="4" t="n">
        <v>100</v>
      </c>
      <c r="L221" s="4" t="n">
        <v>61</v>
      </c>
      <c r="M221" s="4" t="n">
        <f aca="false">rittenfreddie[[#This Row],[Batt.perc.vertrek]]-rittenfreddie[[#This Row],[Batt.perc.aankomst]]</f>
        <v>39</v>
      </c>
      <c r="N221" s="25" t="n">
        <f aca="false">rittenfreddie[[#This Row],[Gereden kilometers]]/rittenfreddie[[#This Row],[Batt.perc.verbruikt]]</f>
        <v>0.923076923076923</v>
      </c>
      <c r="O221" s="6" t="s">
        <v>21</v>
      </c>
      <c r="P221" s="6"/>
      <c r="Q221" s="6" t="s">
        <v>22</v>
      </c>
    </row>
    <row r="222" customFormat="false" ht="13.8" hidden="false" customHeight="false" outlineLevel="0" collapsed="false">
      <c r="A222" s="0" t="n">
        <v>221</v>
      </c>
      <c r="B222" s="1" t="n">
        <v>44544</v>
      </c>
      <c r="C222" s="2" t="n">
        <f aca="false">YEAR(B222)</f>
        <v>2021</v>
      </c>
      <c r="D222" s="2" t="n">
        <f aca="false">WEEKNUM(B222,1)</f>
        <v>51</v>
      </c>
      <c r="E222" s="16" t="s">
        <v>18</v>
      </c>
      <c r="F222" s="0" t="s">
        <v>28</v>
      </c>
      <c r="G222" s="3" t="n">
        <v>4183</v>
      </c>
      <c r="H222" s="3" t="n">
        <v>4219</v>
      </c>
      <c r="I222" s="4" t="n">
        <f aca="false">H222-G222</f>
        <v>36</v>
      </c>
      <c r="J222" s="4" t="n">
        <v>9</v>
      </c>
      <c r="K222" s="4" t="n">
        <v>100</v>
      </c>
      <c r="L222" s="4" t="n">
        <v>56</v>
      </c>
      <c r="M222" s="4" t="n">
        <f aca="false">rittenfreddie[[#This Row],[Batt.perc.vertrek]]-rittenfreddie[[#This Row],[Batt.perc.aankomst]]</f>
        <v>44</v>
      </c>
      <c r="N222" s="25" t="n">
        <f aca="false">rittenfreddie[[#This Row],[Gereden kilometers]]/rittenfreddie[[#This Row],[Batt.perc.verbruikt]]</f>
        <v>0.818181818181818</v>
      </c>
      <c r="O222" s="6" t="s">
        <v>21</v>
      </c>
      <c r="P222" s="6"/>
      <c r="Q222" s="6" t="s">
        <v>22</v>
      </c>
    </row>
    <row r="223" customFormat="false" ht="13.8" hidden="false" customHeight="false" outlineLevel="0" collapsed="false">
      <c r="A223" s="0" t="n">
        <v>222</v>
      </c>
      <c r="B223" s="1" t="n">
        <v>44544</v>
      </c>
      <c r="C223" s="2" t="n">
        <f aca="false">YEAR(B223)</f>
        <v>2021</v>
      </c>
      <c r="D223" s="2" t="n">
        <f aca="false">WEEKNUM(B223,1)</f>
        <v>51</v>
      </c>
      <c r="E223" s="16" t="s">
        <v>28</v>
      </c>
      <c r="F223" s="0" t="s">
        <v>17</v>
      </c>
      <c r="G223" s="3" t="n">
        <v>4219</v>
      </c>
      <c r="H223" s="3" t="n">
        <v>4225</v>
      </c>
      <c r="I223" s="4" t="n">
        <f aca="false">H223-G223</f>
        <v>6</v>
      </c>
      <c r="J223" s="4" t="n">
        <v>9</v>
      </c>
      <c r="K223" s="4" t="n">
        <v>56</v>
      </c>
      <c r="L223" s="4" t="n">
        <v>50</v>
      </c>
      <c r="M223" s="4" t="n">
        <f aca="false">rittenfreddie[[#This Row],[Batt.perc.vertrek]]-rittenfreddie[[#This Row],[Batt.perc.aankomst]]</f>
        <v>6</v>
      </c>
      <c r="N223" s="25" t="n">
        <f aca="false">rittenfreddie[[#This Row],[Gereden kilometers]]/rittenfreddie[[#This Row],[Batt.perc.verbruikt]]</f>
        <v>1</v>
      </c>
      <c r="O223" s="6" t="s">
        <v>21</v>
      </c>
      <c r="P223" s="6"/>
      <c r="Q223" s="6" t="s">
        <v>22</v>
      </c>
    </row>
    <row r="224" customFormat="false" ht="13.8" hidden="false" customHeight="false" outlineLevel="0" collapsed="false">
      <c r="A224" s="0" t="n">
        <v>223</v>
      </c>
      <c r="B224" s="1" t="n">
        <v>44545</v>
      </c>
      <c r="C224" s="2" t="n">
        <f aca="false">YEAR(B224)</f>
        <v>2021</v>
      </c>
      <c r="D224" s="2" t="n">
        <f aca="false">WEEKNUM(B224,1)</f>
        <v>51</v>
      </c>
      <c r="E224" s="16" t="s">
        <v>17</v>
      </c>
      <c r="F224" s="16" t="s">
        <v>18</v>
      </c>
      <c r="G224" s="3" t="n">
        <v>4225</v>
      </c>
      <c r="H224" s="3" t="n">
        <v>4261</v>
      </c>
      <c r="I224" s="4" t="n">
        <f aca="false">H224-G224</f>
        <v>36</v>
      </c>
      <c r="J224" s="4" t="s">
        <v>26</v>
      </c>
      <c r="K224" s="4" t="n">
        <v>50</v>
      </c>
      <c r="L224" s="4" t="n">
        <v>8</v>
      </c>
      <c r="M224" s="4" t="n">
        <f aca="false">rittenfreddie[[#This Row],[Batt.perc.vertrek]]-rittenfreddie[[#This Row],[Batt.perc.aankomst]]</f>
        <v>42</v>
      </c>
      <c r="N224" s="25" t="n">
        <f aca="false">rittenfreddie[[#This Row],[Gereden kilometers]]/rittenfreddie[[#This Row],[Batt.perc.verbruikt]]</f>
        <v>0.857142857142857</v>
      </c>
      <c r="O224" s="6" t="s">
        <v>21</v>
      </c>
      <c r="P224" s="6"/>
      <c r="Q224" s="6" t="s">
        <v>22</v>
      </c>
    </row>
    <row r="225" customFormat="false" ht="13.8" hidden="false" customHeight="false" outlineLevel="0" collapsed="false">
      <c r="A225" s="0" t="n">
        <v>224</v>
      </c>
      <c r="B225" s="1" t="n">
        <v>44545</v>
      </c>
      <c r="C225" s="2" t="n">
        <f aca="false">YEAR(B225)</f>
        <v>2021</v>
      </c>
      <c r="D225" s="2" t="n">
        <f aca="false">WEEKNUM(B225,1)</f>
        <v>51</v>
      </c>
      <c r="E225" s="16" t="s">
        <v>18</v>
      </c>
      <c r="F225" s="0" t="s">
        <v>17</v>
      </c>
      <c r="G225" s="3" t="n">
        <v>4261</v>
      </c>
      <c r="H225" s="3" t="n">
        <v>4296</v>
      </c>
      <c r="I225" s="4" t="n">
        <f aca="false">H225-G225</f>
        <v>35</v>
      </c>
      <c r="J225" s="4" t="n">
        <v>9</v>
      </c>
      <c r="K225" s="4" t="n">
        <v>100</v>
      </c>
      <c r="L225" s="4" t="n">
        <v>60</v>
      </c>
      <c r="M225" s="4" t="n">
        <f aca="false">rittenfreddie[[#This Row],[Batt.perc.vertrek]]-rittenfreddie[[#This Row],[Batt.perc.aankomst]]</f>
        <v>40</v>
      </c>
      <c r="N225" s="25" t="n">
        <f aca="false">rittenfreddie[[#This Row],[Gereden kilometers]]/rittenfreddie[[#This Row],[Batt.perc.verbruikt]]</f>
        <v>0.875</v>
      </c>
      <c r="O225" s="6" t="s">
        <v>21</v>
      </c>
      <c r="P225" s="6"/>
      <c r="Q225" s="6" t="s">
        <v>22</v>
      </c>
    </row>
    <row r="226" customFormat="false" ht="13.8" hidden="false" customHeight="false" outlineLevel="0" collapsed="false">
      <c r="A226" s="0" t="n">
        <v>225</v>
      </c>
      <c r="B226" s="1" t="n">
        <v>44546</v>
      </c>
      <c r="C226" s="2" t="n">
        <f aca="false">YEAR(B226)</f>
        <v>2021</v>
      </c>
      <c r="D226" s="2" t="n">
        <f aca="false">WEEKNUM(B226,1)</f>
        <v>51</v>
      </c>
      <c r="E226" s="16" t="s">
        <v>17</v>
      </c>
      <c r="F226" s="16" t="s">
        <v>18</v>
      </c>
      <c r="G226" s="3" t="n">
        <v>4296</v>
      </c>
      <c r="H226" s="3" t="n">
        <v>4332</v>
      </c>
      <c r="I226" s="4" t="n">
        <f aca="false">H226-G226</f>
        <v>36</v>
      </c>
      <c r="J226" s="4" t="n">
        <v>7</v>
      </c>
      <c r="K226" s="4" t="n">
        <v>60</v>
      </c>
      <c r="L226" s="4" t="n">
        <v>20</v>
      </c>
      <c r="M226" s="4" t="n">
        <f aca="false">rittenfreddie[[#This Row],[Batt.perc.vertrek]]-rittenfreddie[[#This Row],[Batt.perc.aankomst]]</f>
        <v>40</v>
      </c>
      <c r="N226" s="25" t="n">
        <f aca="false">rittenfreddie[[#This Row],[Gereden kilometers]]/rittenfreddie[[#This Row],[Batt.perc.verbruikt]]</f>
        <v>0.9</v>
      </c>
      <c r="O226" s="6" t="s">
        <v>21</v>
      </c>
      <c r="P226" s="6"/>
      <c r="Q226" s="6" t="s">
        <v>22</v>
      </c>
    </row>
    <row r="227" customFormat="false" ht="13.8" hidden="false" customHeight="false" outlineLevel="0" collapsed="false">
      <c r="A227" s="0" t="n">
        <v>226</v>
      </c>
      <c r="B227" s="1" t="n">
        <v>44546</v>
      </c>
      <c r="C227" s="2" t="n">
        <f aca="false">YEAR(B227)</f>
        <v>2021</v>
      </c>
      <c r="D227" s="2" t="n">
        <f aca="false">WEEKNUM(B227,1)</f>
        <v>51</v>
      </c>
      <c r="E227" s="16" t="s">
        <v>18</v>
      </c>
      <c r="F227" s="0" t="s">
        <v>17</v>
      </c>
      <c r="G227" s="3" t="n">
        <v>4332</v>
      </c>
      <c r="H227" s="3" t="n">
        <v>4368</v>
      </c>
      <c r="I227" s="4" t="n">
        <f aca="false">H227-G227</f>
        <v>36</v>
      </c>
      <c r="J227" s="4" t="n">
        <v>8</v>
      </c>
      <c r="K227" s="4" t="n">
        <v>100</v>
      </c>
      <c r="L227" s="4" t="n">
        <v>62</v>
      </c>
      <c r="M227" s="4" t="n">
        <f aca="false">rittenfreddie[[#This Row],[Batt.perc.vertrek]]-rittenfreddie[[#This Row],[Batt.perc.aankomst]]</f>
        <v>38</v>
      </c>
      <c r="N227" s="25" t="n">
        <f aca="false">rittenfreddie[[#This Row],[Gereden kilometers]]/rittenfreddie[[#This Row],[Batt.perc.verbruikt]]</f>
        <v>0.947368421052632</v>
      </c>
      <c r="O227" s="6" t="s">
        <v>21</v>
      </c>
      <c r="P227" s="6"/>
      <c r="Q227" s="6" t="s">
        <v>22</v>
      </c>
    </row>
    <row r="228" customFormat="false" ht="13.8" hidden="false" customHeight="false" outlineLevel="0" collapsed="false">
      <c r="A228" s="0" t="n">
        <v>227</v>
      </c>
      <c r="B228" s="1" t="n">
        <v>44547</v>
      </c>
      <c r="C228" s="2" t="n">
        <f aca="false">YEAR(B228)</f>
        <v>2021</v>
      </c>
      <c r="D228" s="2" t="n">
        <f aca="false">WEEKNUM(B228,1)</f>
        <v>51</v>
      </c>
      <c r="E228" s="16" t="s">
        <v>17</v>
      </c>
      <c r="F228" s="16" t="s">
        <v>18</v>
      </c>
      <c r="G228" s="3" t="n">
        <v>146744</v>
      </c>
      <c r="H228" s="3" t="n">
        <v>146776</v>
      </c>
      <c r="I228" s="4" t="n">
        <f aca="false">H228-G228</f>
        <v>32</v>
      </c>
      <c r="N228" s="25"/>
      <c r="O228" s="6" t="s">
        <v>19</v>
      </c>
      <c r="P228" s="6"/>
      <c r="Q228" s="6" t="s">
        <v>20</v>
      </c>
    </row>
    <row r="229" customFormat="false" ht="13.8" hidden="false" customHeight="false" outlineLevel="0" collapsed="false">
      <c r="A229" s="0" t="n">
        <v>228</v>
      </c>
      <c r="B229" s="1" t="n">
        <v>44547</v>
      </c>
      <c r="C229" s="2" t="n">
        <f aca="false">YEAR(B229)</f>
        <v>2021</v>
      </c>
      <c r="D229" s="2" t="n">
        <f aca="false">WEEKNUM(B229,1)</f>
        <v>51</v>
      </c>
      <c r="E229" s="16" t="s">
        <v>18</v>
      </c>
      <c r="F229" s="0" t="s">
        <v>17</v>
      </c>
      <c r="G229" s="3" t="n">
        <v>146776</v>
      </c>
      <c r="H229" s="3" t="n">
        <v>146809</v>
      </c>
      <c r="I229" s="4" t="n">
        <f aca="false">H229-G229</f>
        <v>33</v>
      </c>
      <c r="N229" s="25"/>
      <c r="O229" s="6" t="s">
        <v>19</v>
      </c>
      <c r="P229" s="6"/>
      <c r="Q229" s="6" t="s">
        <v>20</v>
      </c>
    </row>
    <row r="230" customFormat="false" ht="13.8" hidden="false" customHeight="false" outlineLevel="0" collapsed="false">
      <c r="A230" s="0" t="n">
        <v>229</v>
      </c>
      <c r="B230" s="1" t="n">
        <v>44550</v>
      </c>
      <c r="C230" s="2" t="n">
        <f aca="false">YEAR(B230)</f>
        <v>2021</v>
      </c>
      <c r="D230" s="2" t="n">
        <f aca="false">WEEKNUM(B230,1)</f>
        <v>52</v>
      </c>
      <c r="E230" s="16" t="s">
        <v>17</v>
      </c>
      <c r="F230" s="16" t="s">
        <v>18</v>
      </c>
      <c r="G230" s="3" t="n">
        <v>4368</v>
      </c>
      <c r="H230" s="3" t="n">
        <v>4403</v>
      </c>
      <c r="I230" s="4" t="n">
        <f aca="false">H230-G230</f>
        <v>35</v>
      </c>
      <c r="J230" s="4" t="n">
        <v>1</v>
      </c>
      <c r="K230" s="4" t="n">
        <v>62</v>
      </c>
      <c r="L230" s="4" t="n">
        <v>19</v>
      </c>
      <c r="M230" s="4" t="n">
        <f aca="false">rittenfreddie[[#This Row],[Batt.perc.vertrek]]-rittenfreddie[[#This Row],[Batt.perc.aankomst]]</f>
        <v>43</v>
      </c>
      <c r="N230" s="25" t="n">
        <f aca="false">rittenfreddie[[#This Row],[Gereden kilometers]]/rittenfreddie[[#This Row],[Batt.perc.verbruikt]]</f>
        <v>0.813953488372093</v>
      </c>
      <c r="O230" s="6" t="s">
        <v>21</v>
      </c>
      <c r="P230" s="6"/>
      <c r="Q230" s="6" t="s">
        <v>22</v>
      </c>
    </row>
    <row r="231" customFormat="false" ht="13.8" hidden="false" customHeight="false" outlineLevel="0" collapsed="false">
      <c r="A231" s="0" t="n">
        <v>230</v>
      </c>
      <c r="B231" s="1" t="n">
        <v>44550</v>
      </c>
      <c r="C231" s="2" t="n">
        <f aca="false">YEAR(B231)</f>
        <v>2021</v>
      </c>
      <c r="D231" s="2" t="n">
        <f aca="false">WEEKNUM(B231,1)</f>
        <v>52</v>
      </c>
      <c r="E231" s="16" t="s">
        <v>18</v>
      </c>
      <c r="F231" s="0" t="s">
        <v>17</v>
      </c>
      <c r="G231" s="3" t="n">
        <v>4403</v>
      </c>
      <c r="H231" s="3" t="n">
        <v>4439</v>
      </c>
      <c r="I231" s="4" t="n">
        <f aca="false">H231-G231</f>
        <v>36</v>
      </c>
      <c r="J231" s="4" t="n">
        <v>1</v>
      </c>
      <c r="K231" s="4" t="n">
        <v>100</v>
      </c>
      <c r="L231" s="4" t="n">
        <v>61</v>
      </c>
      <c r="M231" s="4" t="n">
        <f aca="false">rittenfreddie[[#This Row],[Batt.perc.vertrek]]-rittenfreddie[[#This Row],[Batt.perc.aankomst]]</f>
        <v>39</v>
      </c>
      <c r="N231" s="25" t="n">
        <f aca="false">rittenfreddie[[#This Row],[Gereden kilometers]]/rittenfreddie[[#This Row],[Batt.perc.verbruikt]]</f>
        <v>0.923076923076923</v>
      </c>
      <c r="O231" s="6" t="s">
        <v>21</v>
      </c>
      <c r="P231" s="6"/>
      <c r="Q231" s="6" t="s">
        <v>22</v>
      </c>
    </row>
    <row r="232" customFormat="false" ht="13.8" hidden="false" customHeight="false" outlineLevel="0" collapsed="false">
      <c r="A232" s="0" t="n">
        <v>231</v>
      </c>
      <c r="B232" s="1" t="n">
        <v>44551</v>
      </c>
      <c r="C232" s="2" t="n">
        <f aca="false">YEAR(B232)</f>
        <v>2021</v>
      </c>
      <c r="D232" s="2" t="n">
        <f aca="false">WEEKNUM(B232,1)</f>
        <v>52</v>
      </c>
      <c r="E232" s="16" t="s">
        <v>17</v>
      </c>
      <c r="F232" s="16" t="s">
        <v>18</v>
      </c>
      <c r="G232" s="3" t="n">
        <v>4439</v>
      </c>
      <c r="H232" s="3" t="n">
        <v>4475</v>
      </c>
      <c r="I232" s="4" t="n">
        <f aca="false">H232-G232</f>
        <v>36</v>
      </c>
      <c r="J232" s="4" t="n">
        <v>-5</v>
      </c>
      <c r="K232" s="4" t="n">
        <v>61</v>
      </c>
      <c r="L232" s="4" t="n">
        <v>18</v>
      </c>
      <c r="M232" s="4" t="n">
        <f aca="false">rittenfreddie[[#This Row],[Batt.perc.vertrek]]-rittenfreddie[[#This Row],[Batt.perc.aankomst]]</f>
        <v>43</v>
      </c>
      <c r="N232" s="25" t="n">
        <f aca="false">rittenfreddie[[#This Row],[Gereden kilometers]]/rittenfreddie[[#This Row],[Batt.perc.verbruikt]]</f>
        <v>0.837209302325581</v>
      </c>
      <c r="O232" s="6" t="s">
        <v>21</v>
      </c>
      <c r="P232" s="6"/>
      <c r="Q232" s="6" t="s">
        <v>22</v>
      </c>
    </row>
    <row r="233" customFormat="false" ht="13.8" hidden="false" customHeight="false" outlineLevel="0" collapsed="false">
      <c r="A233" s="0" t="n">
        <v>232</v>
      </c>
      <c r="B233" s="1" t="n">
        <v>44551</v>
      </c>
      <c r="C233" s="2" t="n">
        <f aca="false">YEAR(B233)</f>
        <v>2021</v>
      </c>
      <c r="D233" s="2" t="n">
        <f aca="false">WEEKNUM(B233,1)</f>
        <v>52</v>
      </c>
      <c r="E233" s="16" t="s">
        <v>18</v>
      </c>
      <c r="F233" s="0" t="s">
        <v>17</v>
      </c>
      <c r="G233" s="3" t="n">
        <v>4475</v>
      </c>
      <c r="H233" s="3" t="n">
        <v>4511</v>
      </c>
      <c r="I233" s="4" t="n">
        <f aca="false">H233-G233</f>
        <v>36</v>
      </c>
      <c r="J233" s="4" t="n">
        <v>2</v>
      </c>
      <c r="K233" s="4" t="n">
        <v>100</v>
      </c>
      <c r="L233" s="4" t="n">
        <v>60</v>
      </c>
      <c r="M233" s="4" t="n">
        <f aca="false">rittenfreddie[[#This Row],[Batt.perc.vertrek]]-rittenfreddie[[#This Row],[Batt.perc.aankomst]]</f>
        <v>40</v>
      </c>
      <c r="N233" s="25" t="n">
        <f aca="false">rittenfreddie[[#This Row],[Gereden kilometers]]/rittenfreddie[[#This Row],[Batt.perc.verbruikt]]</f>
        <v>0.9</v>
      </c>
      <c r="O233" s="6" t="s">
        <v>21</v>
      </c>
      <c r="P233" s="6"/>
      <c r="Q233" s="6" t="s">
        <v>22</v>
      </c>
    </row>
    <row r="234" customFormat="false" ht="13.8" hidden="false" customHeight="false" outlineLevel="0" collapsed="false">
      <c r="A234" s="0" t="n">
        <v>233</v>
      </c>
      <c r="B234" s="1" t="n">
        <v>44552</v>
      </c>
      <c r="C234" s="2" t="n">
        <f aca="false">YEAR(B234)</f>
        <v>2021</v>
      </c>
      <c r="D234" s="2" t="n">
        <f aca="false">WEEKNUM(B234,1)</f>
        <v>52</v>
      </c>
      <c r="E234" s="16" t="s">
        <v>17</v>
      </c>
      <c r="F234" s="16" t="s">
        <v>18</v>
      </c>
      <c r="G234" s="3" t="n">
        <v>4511</v>
      </c>
      <c r="H234" s="3" t="n">
        <v>4547</v>
      </c>
      <c r="I234" s="4" t="n">
        <f aca="false">H234-G234</f>
        <v>36</v>
      </c>
      <c r="J234" s="4" t="n">
        <v>-5</v>
      </c>
      <c r="K234" s="4" t="n">
        <v>60</v>
      </c>
      <c r="L234" s="4" t="n">
        <v>16</v>
      </c>
      <c r="M234" s="4" t="n">
        <f aca="false">rittenfreddie[[#This Row],[Batt.perc.vertrek]]-rittenfreddie[[#This Row],[Batt.perc.aankomst]]</f>
        <v>44</v>
      </c>
      <c r="N234" s="25" t="n">
        <f aca="false">rittenfreddie[[#This Row],[Gereden kilometers]]/rittenfreddie[[#This Row],[Batt.perc.verbruikt]]</f>
        <v>0.818181818181818</v>
      </c>
      <c r="O234" s="6" t="s">
        <v>21</v>
      </c>
      <c r="P234" s="6"/>
      <c r="Q234" s="6" t="s">
        <v>22</v>
      </c>
    </row>
    <row r="235" customFormat="false" ht="13.8" hidden="false" customHeight="false" outlineLevel="0" collapsed="false">
      <c r="A235" s="0" t="n">
        <v>234</v>
      </c>
      <c r="B235" s="1" t="n">
        <v>44552</v>
      </c>
      <c r="C235" s="2" t="n">
        <f aca="false">YEAR(B235)</f>
        <v>2021</v>
      </c>
      <c r="D235" s="2" t="n">
        <f aca="false">WEEKNUM(B235,1)</f>
        <v>52</v>
      </c>
      <c r="E235" s="16" t="s">
        <v>18</v>
      </c>
      <c r="F235" s="0" t="s">
        <v>17</v>
      </c>
      <c r="G235" s="3" t="n">
        <v>4547</v>
      </c>
      <c r="H235" s="3" t="n">
        <v>4582</v>
      </c>
      <c r="I235" s="4" t="n">
        <f aca="false">H235-G235</f>
        <v>35</v>
      </c>
      <c r="J235" s="4" t="n">
        <v>-2</v>
      </c>
      <c r="K235" s="4" t="n">
        <v>100</v>
      </c>
      <c r="L235" s="4" t="n">
        <v>59</v>
      </c>
      <c r="M235" s="4" t="n">
        <f aca="false">rittenfreddie[[#This Row],[Batt.perc.vertrek]]-rittenfreddie[[#This Row],[Batt.perc.aankomst]]</f>
        <v>41</v>
      </c>
      <c r="N235" s="25" t="n">
        <f aca="false">rittenfreddie[[#This Row],[Gereden kilometers]]/rittenfreddie[[#This Row],[Batt.perc.verbruikt]]</f>
        <v>0.853658536585366</v>
      </c>
      <c r="O235" s="6" t="s">
        <v>21</v>
      </c>
      <c r="P235" s="6"/>
      <c r="Q235" s="6" t="s">
        <v>22</v>
      </c>
    </row>
    <row r="236" customFormat="false" ht="13.8" hidden="false" customHeight="false" outlineLevel="0" collapsed="false">
      <c r="A236" s="0" t="n">
        <v>235</v>
      </c>
      <c r="B236" s="1" t="n">
        <v>44557</v>
      </c>
      <c r="C236" s="2" t="n">
        <f aca="false">YEAR(B236)</f>
        <v>2021</v>
      </c>
      <c r="D236" s="2" t="n">
        <f aca="false">WEEKNUM(B236,1)</f>
        <v>1</v>
      </c>
      <c r="E236" s="16" t="s">
        <v>17</v>
      </c>
      <c r="F236" s="16" t="s">
        <v>18</v>
      </c>
      <c r="G236" s="3" t="n">
        <v>4582</v>
      </c>
      <c r="H236" s="3" t="n">
        <v>4618</v>
      </c>
      <c r="I236" s="4" t="n">
        <f aca="false">H236-G236</f>
        <v>36</v>
      </c>
      <c r="J236" s="4" t="n">
        <v>-1</v>
      </c>
      <c r="K236" s="4" t="n">
        <v>59</v>
      </c>
      <c r="L236" s="4" t="n">
        <v>16</v>
      </c>
      <c r="M236" s="4" t="n">
        <f aca="false">rittenfreddie[[#This Row],[Batt.perc.vertrek]]-rittenfreddie[[#This Row],[Batt.perc.aankomst]]</f>
        <v>43</v>
      </c>
      <c r="N236" s="25" t="n">
        <f aca="false">rittenfreddie[[#This Row],[Gereden kilometers]]/rittenfreddie[[#This Row],[Batt.perc.verbruikt]]</f>
        <v>0.837209302325581</v>
      </c>
      <c r="O236" s="6" t="s">
        <v>21</v>
      </c>
      <c r="P236" s="6"/>
      <c r="Q236" s="6" t="s">
        <v>22</v>
      </c>
    </row>
    <row r="237" customFormat="false" ht="13.8" hidden="false" customHeight="false" outlineLevel="0" collapsed="false">
      <c r="A237" s="0" t="n">
        <v>236</v>
      </c>
      <c r="B237" s="1" t="n">
        <v>44557</v>
      </c>
      <c r="C237" s="2" t="n">
        <f aca="false">YEAR(B237)</f>
        <v>2021</v>
      </c>
      <c r="D237" s="2" t="n">
        <f aca="false">WEEKNUM(B237,1)</f>
        <v>1</v>
      </c>
      <c r="E237" s="16" t="s">
        <v>18</v>
      </c>
      <c r="F237" s="0" t="s">
        <v>17</v>
      </c>
      <c r="G237" s="3" t="n">
        <v>4618</v>
      </c>
      <c r="H237" s="3" t="n">
        <v>4654</v>
      </c>
      <c r="I237" s="4" t="n">
        <f aca="false">H237-G237</f>
        <v>36</v>
      </c>
      <c r="J237" s="4" t="n">
        <v>1</v>
      </c>
      <c r="K237" s="4" t="n">
        <v>100</v>
      </c>
      <c r="L237" s="4" t="n">
        <v>58</v>
      </c>
      <c r="M237" s="4" t="n">
        <f aca="false">rittenfreddie[[#This Row],[Batt.perc.vertrek]]-rittenfreddie[[#This Row],[Batt.perc.aankomst]]</f>
        <v>42</v>
      </c>
      <c r="N237" s="25" t="n">
        <f aca="false">rittenfreddie[[#This Row],[Gereden kilometers]]/rittenfreddie[[#This Row],[Batt.perc.verbruikt]]</f>
        <v>0.857142857142857</v>
      </c>
      <c r="O237" s="6" t="s">
        <v>21</v>
      </c>
      <c r="P237" s="6"/>
      <c r="Q237" s="6" t="s">
        <v>22</v>
      </c>
    </row>
    <row r="238" customFormat="false" ht="13.8" hidden="false" customHeight="false" outlineLevel="0" collapsed="false">
      <c r="A238" s="0" t="n">
        <v>237</v>
      </c>
      <c r="B238" s="1" t="n">
        <v>44558</v>
      </c>
      <c r="C238" s="2" t="n">
        <f aca="false">YEAR(B238)</f>
        <v>2021</v>
      </c>
      <c r="D238" s="2" t="n">
        <f aca="false">WEEKNUM(B238,1)</f>
        <v>1</v>
      </c>
      <c r="E238" s="16" t="s">
        <v>17</v>
      </c>
      <c r="F238" s="16" t="s">
        <v>18</v>
      </c>
      <c r="G238" s="3" t="n">
        <v>4654</v>
      </c>
      <c r="H238" s="3" t="n">
        <v>4690</v>
      </c>
      <c r="I238" s="4" t="n">
        <f aca="false">H238-G238</f>
        <v>36</v>
      </c>
      <c r="J238" s="4" t="n">
        <v>5</v>
      </c>
      <c r="K238" s="4" t="n">
        <v>58</v>
      </c>
      <c r="L238" s="4" t="n">
        <v>13</v>
      </c>
      <c r="M238" s="4" t="n">
        <f aca="false">rittenfreddie[[#This Row],[Batt.perc.vertrek]]-rittenfreddie[[#This Row],[Batt.perc.aankomst]]</f>
        <v>45</v>
      </c>
      <c r="N238" s="25" t="n">
        <f aca="false">rittenfreddie[[#This Row],[Gereden kilometers]]/rittenfreddie[[#This Row],[Batt.perc.verbruikt]]</f>
        <v>0.8</v>
      </c>
      <c r="O238" s="6" t="s">
        <v>21</v>
      </c>
      <c r="P238" s="6"/>
      <c r="Q238" s="6" t="s">
        <v>22</v>
      </c>
    </row>
    <row r="239" customFormat="false" ht="13.8" hidden="false" customHeight="false" outlineLevel="0" collapsed="false">
      <c r="A239" s="0" t="n">
        <v>238</v>
      </c>
      <c r="B239" s="1" t="n">
        <v>44558</v>
      </c>
      <c r="C239" s="2" t="n">
        <f aca="false">YEAR(B239)</f>
        <v>2021</v>
      </c>
      <c r="D239" s="2" t="n">
        <f aca="false">WEEKNUM(B239,1)</f>
        <v>1</v>
      </c>
      <c r="E239" s="16" t="s">
        <v>18</v>
      </c>
      <c r="F239" s="0" t="s">
        <v>17</v>
      </c>
      <c r="G239" s="3" t="n">
        <v>4690</v>
      </c>
      <c r="H239" s="3" t="n">
        <v>4725</v>
      </c>
      <c r="I239" s="4" t="n">
        <f aca="false">H239-G239</f>
        <v>35</v>
      </c>
      <c r="J239" s="4" t="n">
        <v>11</v>
      </c>
      <c r="K239" s="4" t="n">
        <v>100</v>
      </c>
      <c r="L239" s="4" t="n">
        <v>57</v>
      </c>
      <c r="M239" s="4" t="n">
        <f aca="false">rittenfreddie[[#This Row],[Batt.perc.vertrek]]-rittenfreddie[[#This Row],[Batt.perc.aankomst]]</f>
        <v>43</v>
      </c>
      <c r="N239" s="25" t="n">
        <f aca="false">rittenfreddie[[#This Row],[Gereden kilometers]]/rittenfreddie[[#This Row],[Batt.perc.verbruikt]]</f>
        <v>0.813953488372093</v>
      </c>
      <c r="O239" s="6" t="s">
        <v>21</v>
      </c>
      <c r="P239" s="6"/>
      <c r="Q239" s="6" t="s">
        <v>22</v>
      </c>
    </row>
    <row r="240" customFormat="false" ht="13.8" hidden="false" customHeight="false" outlineLevel="0" collapsed="false">
      <c r="A240" s="0" t="n">
        <v>239</v>
      </c>
      <c r="B240" s="1" t="n">
        <v>44564</v>
      </c>
      <c r="C240" s="2" t="n">
        <f aca="false">YEAR(B240)</f>
        <v>2022</v>
      </c>
      <c r="D240" s="2" t="n">
        <f aca="false">WEEKNUM(B240,1)</f>
        <v>2</v>
      </c>
      <c r="E240" s="16" t="s">
        <v>17</v>
      </c>
      <c r="F240" s="16" t="s">
        <v>18</v>
      </c>
      <c r="G240" s="3" t="n">
        <v>4742</v>
      </c>
      <c r="H240" s="3" t="n">
        <v>4778</v>
      </c>
      <c r="I240" s="4" t="n">
        <f aca="false">H240-G240</f>
        <v>36</v>
      </c>
      <c r="J240" s="4" t="n">
        <v>8</v>
      </c>
      <c r="K240" s="4" t="n">
        <v>100</v>
      </c>
      <c r="L240" s="4" t="n">
        <v>63</v>
      </c>
      <c r="M240" s="4" t="n">
        <f aca="false">rittenfreddie[[#This Row],[Batt.perc.vertrek]]-rittenfreddie[[#This Row],[Batt.perc.aankomst]]</f>
        <v>37</v>
      </c>
      <c r="N240" s="25" t="n">
        <f aca="false">rittenfreddie[[#This Row],[Gereden kilometers]]/rittenfreddie[[#This Row],[Batt.perc.verbruikt]]</f>
        <v>0.972972972972973</v>
      </c>
      <c r="O240" s="6" t="s">
        <v>21</v>
      </c>
      <c r="P240" s="6"/>
      <c r="Q240" s="6" t="s">
        <v>22</v>
      </c>
    </row>
    <row r="241" customFormat="false" ht="13.8" hidden="false" customHeight="false" outlineLevel="0" collapsed="false">
      <c r="A241" s="0" t="n">
        <v>240</v>
      </c>
      <c r="B241" s="1" t="n">
        <v>44564</v>
      </c>
      <c r="C241" s="2" t="n">
        <f aca="false">YEAR(B241)</f>
        <v>2022</v>
      </c>
      <c r="D241" s="2" t="n">
        <f aca="false">WEEKNUM(B241,1)</f>
        <v>2</v>
      </c>
      <c r="E241" s="16" t="s">
        <v>18</v>
      </c>
      <c r="F241" s="0" t="s">
        <v>17</v>
      </c>
      <c r="G241" s="3" t="n">
        <v>4778</v>
      </c>
      <c r="H241" s="3" t="n">
        <v>4813</v>
      </c>
      <c r="I241" s="4" t="n">
        <f aca="false">H241-G241</f>
        <v>35</v>
      </c>
      <c r="J241" s="4" t="n">
        <v>8</v>
      </c>
      <c r="K241" s="4" t="n">
        <v>100</v>
      </c>
      <c r="L241" s="4" t="n">
        <v>53</v>
      </c>
      <c r="M241" s="4" t="n">
        <f aca="false">rittenfreddie[[#This Row],[Batt.perc.vertrek]]-rittenfreddie[[#This Row],[Batt.perc.aankomst]]</f>
        <v>47</v>
      </c>
      <c r="N241" s="25" t="n">
        <f aca="false">rittenfreddie[[#This Row],[Gereden kilometers]]/rittenfreddie[[#This Row],[Batt.perc.verbruikt]]</f>
        <v>0.74468085106383</v>
      </c>
      <c r="O241" s="6" t="s">
        <v>21</v>
      </c>
      <c r="P241" s="6"/>
      <c r="Q241" s="6" t="s">
        <v>22</v>
      </c>
    </row>
    <row r="242" customFormat="false" ht="13.8" hidden="false" customHeight="false" outlineLevel="0" collapsed="false">
      <c r="A242" s="0" t="n">
        <v>241</v>
      </c>
      <c r="B242" s="1" t="n">
        <v>44565</v>
      </c>
      <c r="C242" s="2" t="n">
        <f aca="false">YEAR(B242)</f>
        <v>2022</v>
      </c>
      <c r="D242" s="2" t="n">
        <f aca="false">WEEKNUM(B242,1)</f>
        <v>2</v>
      </c>
      <c r="E242" s="16" t="s">
        <v>17</v>
      </c>
      <c r="F242" s="16" t="s">
        <v>18</v>
      </c>
      <c r="G242" s="3" t="n">
        <v>4813</v>
      </c>
      <c r="H242" s="3" t="n">
        <v>4849</v>
      </c>
      <c r="I242" s="4" t="n">
        <f aca="false">H242-G242</f>
        <v>36</v>
      </c>
      <c r="J242" s="4" t="n">
        <v>7</v>
      </c>
      <c r="K242" s="4" t="n">
        <v>53</v>
      </c>
      <c r="L242" s="4" t="n">
        <v>12</v>
      </c>
      <c r="M242" s="4" t="n">
        <f aca="false">rittenfreddie[[#This Row],[Batt.perc.vertrek]]-rittenfreddie[[#This Row],[Batt.perc.aankomst]]</f>
        <v>41</v>
      </c>
      <c r="N242" s="25" t="n">
        <f aca="false">rittenfreddie[[#This Row],[Gereden kilometers]]/rittenfreddie[[#This Row],[Batt.perc.verbruikt]]</f>
        <v>0.878048780487805</v>
      </c>
      <c r="O242" s="6" t="s">
        <v>21</v>
      </c>
      <c r="P242" s="6"/>
      <c r="Q242" s="6" t="s">
        <v>22</v>
      </c>
    </row>
    <row r="243" customFormat="false" ht="13.8" hidden="false" customHeight="false" outlineLevel="0" collapsed="false">
      <c r="A243" s="0" t="n">
        <v>242</v>
      </c>
      <c r="B243" s="1" t="n">
        <v>44565</v>
      </c>
      <c r="C243" s="2" t="n">
        <f aca="false">YEAR(B243)</f>
        <v>2022</v>
      </c>
      <c r="D243" s="2" t="n">
        <f aca="false">WEEKNUM(B243,1)</f>
        <v>2</v>
      </c>
      <c r="E243" s="16" t="s">
        <v>18</v>
      </c>
      <c r="F243" s="0" t="s">
        <v>17</v>
      </c>
      <c r="G243" s="3" t="n">
        <v>4849</v>
      </c>
      <c r="H243" s="3" t="n">
        <v>4885</v>
      </c>
      <c r="I243" s="4" t="n">
        <f aca="false">H243-G243</f>
        <v>36</v>
      </c>
      <c r="J243" s="4" t="n">
        <v>3</v>
      </c>
      <c r="K243" s="4" t="n">
        <v>100</v>
      </c>
      <c r="L243" s="4" t="n">
        <v>60</v>
      </c>
      <c r="M243" s="4" t="n">
        <f aca="false">rittenfreddie[[#This Row],[Batt.perc.vertrek]]-rittenfreddie[[#This Row],[Batt.perc.aankomst]]</f>
        <v>40</v>
      </c>
      <c r="N243" s="25" t="n">
        <f aca="false">rittenfreddie[[#This Row],[Gereden kilometers]]/rittenfreddie[[#This Row],[Batt.perc.verbruikt]]</f>
        <v>0.9</v>
      </c>
      <c r="O243" s="6" t="s">
        <v>21</v>
      </c>
      <c r="P243" s="6"/>
      <c r="Q243" s="6" t="s">
        <v>22</v>
      </c>
    </row>
    <row r="244" customFormat="false" ht="13.8" hidden="false" customHeight="false" outlineLevel="0" collapsed="false">
      <c r="A244" s="0" t="n">
        <v>243</v>
      </c>
      <c r="B244" s="1" t="n">
        <v>44566</v>
      </c>
      <c r="C244" s="2" t="n">
        <f aca="false">YEAR(B244)</f>
        <v>2022</v>
      </c>
      <c r="D244" s="2" t="n">
        <f aca="false">WEEKNUM(B244,1)</f>
        <v>2</v>
      </c>
      <c r="E244" s="16" t="s">
        <v>17</v>
      </c>
      <c r="F244" s="16" t="s">
        <v>18</v>
      </c>
      <c r="G244" s="3" t="n">
        <v>4885</v>
      </c>
      <c r="H244" s="3" t="n">
        <v>4921</v>
      </c>
      <c r="I244" s="4" t="n">
        <f aca="false">H244-G244</f>
        <v>36</v>
      </c>
      <c r="J244" s="4" t="n">
        <v>3</v>
      </c>
      <c r="K244" s="4" t="n">
        <v>60</v>
      </c>
      <c r="L244" s="4" t="n">
        <v>15</v>
      </c>
      <c r="M244" s="4" t="n">
        <f aca="false">rittenfreddie[[#This Row],[Batt.perc.vertrek]]-rittenfreddie[[#This Row],[Batt.perc.aankomst]]</f>
        <v>45</v>
      </c>
      <c r="N244" s="25" t="n">
        <f aca="false">rittenfreddie[[#This Row],[Gereden kilometers]]/rittenfreddie[[#This Row],[Batt.perc.verbruikt]]</f>
        <v>0.8</v>
      </c>
      <c r="O244" s="6" t="s">
        <v>21</v>
      </c>
      <c r="P244" s="6"/>
      <c r="Q244" s="6" t="s">
        <v>22</v>
      </c>
    </row>
    <row r="245" customFormat="false" ht="13.8" hidden="false" customHeight="false" outlineLevel="0" collapsed="false">
      <c r="A245" s="0" t="n">
        <v>244</v>
      </c>
      <c r="B245" s="1" t="n">
        <v>44566</v>
      </c>
      <c r="C245" s="2" t="n">
        <f aca="false">YEAR(B245)</f>
        <v>2022</v>
      </c>
      <c r="D245" s="2" t="n">
        <f aca="false">WEEKNUM(B245,1)</f>
        <v>2</v>
      </c>
      <c r="E245" s="16" t="s">
        <v>18</v>
      </c>
      <c r="F245" s="0" t="s">
        <v>17</v>
      </c>
      <c r="G245" s="3" t="n">
        <v>4921</v>
      </c>
      <c r="H245" s="3" t="n">
        <v>4957</v>
      </c>
      <c r="I245" s="4" t="n">
        <f aca="false">H245-G245</f>
        <v>36</v>
      </c>
      <c r="J245" s="4" t="n">
        <v>4</v>
      </c>
      <c r="K245" s="4" t="n">
        <v>100</v>
      </c>
      <c r="L245" s="4" t="n">
        <v>60</v>
      </c>
      <c r="M245" s="4" t="n">
        <f aca="false">rittenfreddie[[#This Row],[Batt.perc.vertrek]]-rittenfreddie[[#This Row],[Batt.perc.aankomst]]</f>
        <v>40</v>
      </c>
      <c r="N245" s="25" t="n">
        <f aca="false">rittenfreddie[[#This Row],[Gereden kilometers]]/rittenfreddie[[#This Row],[Batt.perc.verbruikt]]</f>
        <v>0.9</v>
      </c>
      <c r="O245" s="6" t="s">
        <v>21</v>
      </c>
      <c r="P245" s="6"/>
      <c r="Q245" s="6" t="s">
        <v>22</v>
      </c>
    </row>
    <row r="246" customFormat="false" ht="13.8" hidden="false" customHeight="false" outlineLevel="0" collapsed="false">
      <c r="A246" s="0" t="n">
        <v>245</v>
      </c>
      <c r="B246" s="1" t="n">
        <v>44567</v>
      </c>
      <c r="C246" s="2" t="n">
        <f aca="false">YEAR(B246)</f>
        <v>2022</v>
      </c>
      <c r="D246" s="2" t="n">
        <f aca="false">WEEKNUM(B246,1)</f>
        <v>2</v>
      </c>
      <c r="E246" s="16" t="s">
        <v>17</v>
      </c>
      <c r="F246" s="16" t="s">
        <v>18</v>
      </c>
      <c r="G246" s="3" t="n">
        <v>4957</v>
      </c>
      <c r="H246" s="3" t="n">
        <v>4993</v>
      </c>
      <c r="I246" s="4" t="n">
        <f aca="false">H246-G246</f>
        <v>36</v>
      </c>
      <c r="J246" s="4" t="n">
        <v>0</v>
      </c>
      <c r="K246" s="4" t="n">
        <v>60</v>
      </c>
      <c r="L246" s="4" t="n">
        <v>16</v>
      </c>
      <c r="M246" s="4" t="n">
        <f aca="false">rittenfreddie[[#This Row],[Batt.perc.vertrek]]-rittenfreddie[[#This Row],[Batt.perc.aankomst]]</f>
        <v>44</v>
      </c>
      <c r="N246" s="25" t="n">
        <f aca="false">rittenfreddie[[#This Row],[Gereden kilometers]]/rittenfreddie[[#This Row],[Batt.perc.verbruikt]]</f>
        <v>0.818181818181818</v>
      </c>
      <c r="O246" s="6" t="s">
        <v>21</v>
      </c>
      <c r="P246" s="6"/>
      <c r="Q246" s="6" t="s">
        <v>22</v>
      </c>
    </row>
    <row r="247" customFormat="false" ht="13.8" hidden="false" customHeight="false" outlineLevel="0" collapsed="false">
      <c r="A247" s="0" t="n">
        <v>246</v>
      </c>
      <c r="B247" s="1" t="n">
        <v>44567</v>
      </c>
      <c r="C247" s="2" t="n">
        <f aca="false">YEAR(B247)</f>
        <v>2022</v>
      </c>
      <c r="D247" s="2" t="n">
        <f aca="false">WEEKNUM(B247,1)</f>
        <v>2</v>
      </c>
      <c r="E247" s="16" t="s">
        <v>18</v>
      </c>
      <c r="F247" s="0" t="s">
        <v>17</v>
      </c>
      <c r="G247" s="3" t="n">
        <v>4993</v>
      </c>
      <c r="H247" s="3" t="n">
        <v>5028</v>
      </c>
      <c r="I247" s="4" t="n">
        <f aca="false">H247-G247</f>
        <v>35</v>
      </c>
      <c r="J247" s="4" t="n">
        <v>2</v>
      </c>
      <c r="K247" s="4" t="n">
        <v>100</v>
      </c>
      <c r="L247" s="4" t="n">
        <v>58</v>
      </c>
      <c r="M247" s="4" t="n">
        <f aca="false">rittenfreddie[[#This Row],[Batt.perc.vertrek]]-rittenfreddie[[#This Row],[Batt.perc.aankomst]]</f>
        <v>42</v>
      </c>
      <c r="N247" s="25" t="n">
        <f aca="false">rittenfreddie[[#This Row],[Gereden kilometers]]/rittenfreddie[[#This Row],[Batt.perc.verbruikt]]</f>
        <v>0.833333333333333</v>
      </c>
      <c r="O247" s="6" t="s">
        <v>21</v>
      </c>
      <c r="P247" s="6"/>
      <c r="Q247" s="6" t="s">
        <v>22</v>
      </c>
    </row>
    <row r="248" customFormat="false" ht="13.8" hidden="false" customHeight="false" outlineLevel="0" collapsed="false">
      <c r="A248" s="0" t="n">
        <v>247</v>
      </c>
      <c r="B248" s="1" t="n">
        <v>44568</v>
      </c>
      <c r="C248" s="2" t="n">
        <f aca="false">YEAR(B248)</f>
        <v>2022</v>
      </c>
      <c r="D248" s="2" t="n">
        <f aca="false">WEEKNUM(B248,1)</f>
        <v>2</v>
      </c>
      <c r="E248" s="16" t="s">
        <v>17</v>
      </c>
      <c r="F248" s="16" t="s">
        <v>18</v>
      </c>
      <c r="G248" s="3" t="n">
        <v>5028</v>
      </c>
      <c r="H248" s="3" t="n">
        <v>5064</v>
      </c>
      <c r="I248" s="4" t="n">
        <f aca="false">H248-G248</f>
        <v>36</v>
      </c>
      <c r="J248" s="4" t="n">
        <v>2</v>
      </c>
      <c r="K248" s="4" t="n">
        <v>58</v>
      </c>
      <c r="L248" s="4" t="n">
        <v>16</v>
      </c>
      <c r="M248" s="4" t="n">
        <f aca="false">rittenfreddie[[#This Row],[Batt.perc.vertrek]]-rittenfreddie[[#This Row],[Batt.perc.aankomst]]</f>
        <v>42</v>
      </c>
      <c r="N248" s="25" t="n">
        <f aca="false">rittenfreddie[[#This Row],[Gereden kilometers]]/rittenfreddie[[#This Row],[Batt.perc.verbruikt]]</f>
        <v>0.857142857142857</v>
      </c>
      <c r="O248" s="6" t="s">
        <v>21</v>
      </c>
      <c r="P248" s="6"/>
      <c r="Q248" s="6" t="s">
        <v>22</v>
      </c>
    </row>
    <row r="249" customFormat="false" ht="13.8" hidden="false" customHeight="false" outlineLevel="0" collapsed="false">
      <c r="A249" s="0" t="n">
        <v>248</v>
      </c>
      <c r="B249" s="1" t="n">
        <v>44568</v>
      </c>
      <c r="C249" s="2" t="n">
        <f aca="false">YEAR(B249)</f>
        <v>2022</v>
      </c>
      <c r="D249" s="2" t="n">
        <f aca="false">WEEKNUM(B249,1)</f>
        <v>2</v>
      </c>
      <c r="E249" s="16" t="s">
        <v>18</v>
      </c>
      <c r="F249" s="0" t="s">
        <v>27</v>
      </c>
      <c r="G249" s="3" t="n">
        <v>5064</v>
      </c>
      <c r="H249" s="3" t="n">
        <v>5107</v>
      </c>
      <c r="I249" s="4" t="n">
        <f aca="false">H249-G249</f>
        <v>43</v>
      </c>
      <c r="J249" s="4" t="n">
        <v>2</v>
      </c>
      <c r="K249" s="4" t="n">
        <v>100</v>
      </c>
      <c r="L249" s="4" t="n">
        <v>45</v>
      </c>
      <c r="M249" s="4" t="n">
        <f aca="false">rittenfreddie[[#This Row],[Batt.perc.vertrek]]-rittenfreddie[[#This Row],[Batt.perc.aankomst]]</f>
        <v>55</v>
      </c>
      <c r="N249" s="25" t="n">
        <f aca="false">rittenfreddie[[#This Row],[Gereden kilometers]]/rittenfreddie[[#This Row],[Batt.perc.verbruikt]]</f>
        <v>0.781818181818182</v>
      </c>
      <c r="O249" s="6" t="s">
        <v>21</v>
      </c>
      <c r="P249" s="6"/>
      <c r="Q249" s="6" t="s">
        <v>22</v>
      </c>
    </row>
    <row r="250" customFormat="false" ht="13.8" hidden="false" customHeight="false" outlineLevel="0" collapsed="false">
      <c r="A250" s="0" t="n">
        <v>249</v>
      </c>
      <c r="B250" s="1" t="n">
        <v>44568</v>
      </c>
      <c r="C250" s="2" t="n">
        <f aca="false">YEAR(B250)</f>
        <v>2022</v>
      </c>
      <c r="D250" s="2" t="n">
        <f aca="false">WEEKNUM(B250,1)</f>
        <v>2</v>
      </c>
      <c r="E250" s="16" t="s">
        <v>27</v>
      </c>
      <c r="F250" s="0" t="s">
        <v>17</v>
      </c>
      <c r="G250" s="3" t="n">
        <v>5107</v>
      </c>
      <c r="H250" s="3" t="n">
        <v>5116</v>
      </c>
      <c r="I250" s="4" t="n">
        <f aca="false">H250-G250</f>
        <v>9</v>
      </c>
      <c r="J250" s="4" t="n">
        <v>2</v>
      </c>
      <c r="K250" s="4" t="n">
        <v>45</v>
      </c>
      <c r="L250" s="4" t="n">
        <v>33</v>
      </c>
      <c r="M250" s="4" t="n">
        <f aca="false">rittenfreddie[[#This Row],[Batt.perc.vertrek]]-rittenfreddie[[#This Row],[Batt.perc.aankomst]]</f>
        <v>12</v>
      </c>
      <c r="N250" s="25" t="n">
        <f aca="false">rittenfreddie[[#This Row],[Gereden kilometers]]/rittenfreddie[[#This Row],[Batt.perc.verbruikt]]</f>
        <v>0.75</v>
      </c>
      <c r="O250" s="6" t="s">
        <v>21</v>
      </c>
      <c r="P250" s="6"/>
      <c r="Q250" s="6" t="s">
        <v>22</v>
      </c>
    </row>
    <row r="251" customFormat="false" ht="13.8" hidden="false" customHeight="false" outlineLevel="0" collapsed="false">
      <c r="A251" s="0" t="n">
        <v>250</v>
      </c>
      <c r="B251" s="1" t="n">
        <v>44571</v>
      </c>
      <c r="C251" s="2" t="n">
        <f aca="false">YEAR(B251)</f>
        <v>2022</v>
      </c>
      <c r="D251" s="2" t="n">
        <f aca="false">WEEKNUM(B251,1)</f>
        <v>3</v>
      </c>
      <c r="E251" s="16" t="s">
        <v>17</v>
      </c>
      <c r="F251" s="16" t="s">
        <v>18</v>
      </c>
      <c r="G251" s="3" t="n">
        <v>5116</v>
      </c>
      <c r="H251" s="3" t="n">
        <v>5152</v>
      </c>
      <c r="I251" s="4" t="n">
        <f aca="false">H251-G251</f>
        <v>36</v>
      </c>
      <c r="J251" s="4" t="n">
        <v>-1</v>
      </c>
      <c r="K251" s="4" t="n">
        <v>100</v>
      </c>
      <c r="L251" s="4" t="n">
        <v>61</v>
      </c>
      <c r="M251" s="4" t="n">
        <f aca="false">rittenfreddie[[#This Row],[Batt.perc.vertrek]]-rittenfreddie[[#This Row],[Batt.perc.aankomst]]</f>
        <v>39</v>
      </c>
      <c r="N251" s="25" t="n">
        <f aca="false">rittenfreddie[[#This Row],[Gereden kilometers]]/rittenfreddie[[#This Row],[Batt.perc.verbruikt]]</f>
        <v>0.923076923076923</v>
      </c>
      <c r="O251" s="6" t="s">
        <v>21</v>
      </c>
      <c r="P251" s="6"/>
      <c r="Q251" s="6" t="s">
        <v>22</v>
      </c>
    </row>
    <row r="252" customFormat="false" ht="13.8" hidden="false" customHeight="false" outlineLevel="0" collapsed="false">
      <c r="A252" s="0" t="n">
        <v>251</v>
      </c>
      <c r="B252" s="1" t="n">
        <v>44571</v>
      </c>
      <c r="C252" s="2" t="n">
        <f aca="false">YEAR(B252)</f>
        <v>2022</v>
      </c>
      <c r="D252" s="2" t="n">
        <f aca="false">WEEKNUM(B252,1)</f>
        <v>3</v>
      </c>
      <c r="E252" s="16" t="s">
        <v>18</v>
      </c>
      <c r="F252" s="0" t="s">
        <v>17</v>
      </c>
      <c r="G252" s="3" t="n">
        <v>5152</v>
      </c>
      <c r="H252" s="3" t="n">
        <v>5189</v>
      </c>
      <c r="I252" s="4" t="n">
        <f aca="false">H252-G252</f>
        <v>37</v>
      </c>
      <c r="J252" s="4" t="n">
        <v>2</v>
      </c>
      <c r="K252" s="4" t="n">
        <v>100</v>
      </c>
      <c r="L252" s="4" t="n">
        <v>57</v>
      </c>
      <c r="M252" s="4" t="n">
        <f aca="false">rittenfreddie[[#This Row],[Batt.perc.vertrek]]-rittenfreddie[[#This Row],[Batt.perc.aankomst]]</f>
        <v>43</v>
      </c>
      <c r="N252" s="25" t="n">
        <f aca="false">rittenfreddie[[#This Row],[Gereden kilometers]]/rittenfreddie[[#This Row],[Batt.perc.verbruikt]]</f>
        <v>0.86046511627907</v>
      </c>
      <c r="O252" s="6" t="s">
        <v>21</v>
      </c>
      <c r="P252" s="6"/>
      <c r="Q252" s="6" t="s">
        <v>22</v>
      </c>
    </row>
    <row r="253" customFormat="false" ht="13.8" hidden="false" customHeight="false" outlineLevel="0" collapsed="false">
      <c r="A253" s="0" t="n">
        <v>252</v>
      </c>
      <c r="B253" s="1" t="n">
        <v>44572</v>
      </c>
      <c r="C253" s="2" t="n">
        <f aca="false">YEAR(B253)</f>
        <v>2022</v>
      </c>
      <c r="D253" s="2" t="n">
        <f aca="false">WEEKNUM(B253,1)</f>
        <v>3</v>
      </c>
      <c r="E253" s="16" t="s">
        <v>17</v>
      </c>
      <c r="F253" s="16" t="s">
        <v>18</v>
      </c>
      <c r="G253" s="3" t="n">
        <v>5189</v>
      </c>
      <c r="H253" s="3" t="n">
        <v>5225</v>
      </c>
      <c r="I253" s="4" t="n">
        <f aca="false">H253-G253</f>
        <v>36</v>
      </c>
      <c r="J253" s="4" t="n">
        <v>-1</v>
      </c>
      <c r="K253" s="4" t="n">
        <v>57</v>
      </c>
      <c r="L253" s="4" t="n">
        <v>14</v>
      </c>
      <c r="M253" s="4" t="n">
        <f aca="false">rittenfreddie[[#This Row],[Batt.perc.vertrek]]-rittenfreddie[[#This Row],[Batt.perc.aankomst]]</f>
        <v>43</v>
      </c>
      <c r="N253" s="25" t="n">
        <f aca="false">rittenfreddie[[#This Row],[Gereden kilometers]]/rittenfreddie[[#This Row],[Batt.perc.verbruikt]]</f>
        <v>0.837209302325581</v>
      </c>
      <c r="O253" s="6" t="s">
        <v>21</v>
      </c>
      <c r="P253" s="6"/>
      <c r="Q253" s="6" t="s">
        <v>22</v>
      </c>
    </row>
    <row r="254" customFormat="false" ht="13.8" hidden="false" customHeight="false" outlineLevel="0" collapsed="false">
      <c r="A254" s="0" t="n">
        <v>253</v>
      </c>
      <c r="B254" s="1" t="n">
        <v>44572</v>
      </c>
      <c r="C254" s="2" t="n">
        <f aca="false">YEAR(B254)</f>
        <v>2022</v>
      </c>
      <c r="D254" s="2" t="n">
        <f aca="false">WEEKNUM(B254,1)</f>
        <v>3</v>
      </c>
      <c r="E254" s="16" t="s">
        <v>18</v>
      </c>
      <c r="F254" s="0" t="s">
        <v>17</v>
      </c>
      <c r="G254" s="3" t="n">
        <v>5225</v>
      </c>
      <c r="H254" s="3" t="n">
        <v>5261</v>
      </c>
      <c r="I254" s="4" t="n">
        <f aca="false">H254-G254</f>
        <v>36</v>
      </c>
      <c r="J254" s="4" t="n">
        <v>3</v>
      </c>
      <c r="K254" s="4" t="n">
        <v>100</v>
      </c>
      <c r="L254" s="4" t="n">
        <v>55</v>
      </c>
      <c r="M254" s="4" t="n">
        <f aca="false">rittenfreddie[[#This Row],[Batt.perc.vertrek]]-rittenfreddie[[#This Row],[Batt.perc.aankomst]]</f>
        <v>45</v>
      </c>
      <c r="N254" s="25" t="n">
        <f aca="false">rittenfreddie[[#This Row],[Gereden kilometers]]/rittenfreddie[[#This Row],[Batt.perc.verbruikt]]</f>
        <v>0.8</v>
      </c>
      <c r="O254" s="6" t="s">
        <v>21</v>
      </c>
      <c r="P254" s="6"/>
      <c r="Q254" s="6" t="s">
        <v>22</v>
      </c>
    </row>
    <row r="255" customFormat="false" ht="13.8" hidden="false" customHeight="false" outlineLevel="0" collapsed="false">
      <c r="A255" s="0" t="n">
        <v>254</v>
      </c>
      <c r="B255" s="1" t="n">
        <v>44573</v>
      </c>
      <c r="C255" s="2" t="n">
        <f aca="false">YEAR(B255)</f>
        <v>2022</v>
      </c>
      <c r="D255" s="2" t="n">
        <f aca="false">WEEKNUM(B255,1)</f>
        <v>3</v>
      </c>
      <c r="E255" s="16" t="s">
        <v>17</v>
      </c>
      <c r="F255" s="16" t="s">
        <v>18</v>
      </c>
      <c r="G255" s="3" t="n">
        <v>5261</v>
      </c>
      <c r="H255" s="3" t="n">
        <v>5297</v>
      </c>
      <c r="I255" s="4" t="n">
        <f aca="false">H255-G255</f>
        <v>36</v>
      </c>
      <c r="J255" s="4" t="n">
        <v>0</v>
      </c>
      <c r="K255" s="4" t="n">
        <v>55</v>
      </c>
      <c r="L255" s="4" t="n">
        <v>10</v>
      </c>
      <c r="M255" s="4" t="n">
        <f aca="false">rittenfreddie[[#This Row],[Batt.perc.vertrek]]-rittenfreddie[[#This Row],[Batt.perc.aankomst]]</f>
        <v>45</v>
      </c>
      <c r="N255" s="25" t="n">
        <f aca="false">rittenfreddie[[#This Row],[Gereden kilometers]]/rittenfreddie[[#This Row],[Batt.perc.verbruikt]]</f>
        <v>0.8</v>
      </c>
      <c r="O255" s="6" t="s">
        <v>21</v>
      </c>
      <c r="P255" s="6"/>
      <c r="Q255" s="6" t="s">
        <v>22</v>
      </c>
    </row>
    <row r="256" customFormat="false" ht="13.8" hidden="false" customHeight="false" outlineLevel="0" collapsed="false">
      <c r="A256" s="0" t="n">
        <v>255</v>
      </c>
      <c r="B256" s="1" t="n">
        <v>44573</v>
      </c>
      <c r="C256" s="2" t="n">
        <f aca="false">YEAR(B256)</f>
        <v>2022</v>
      </c>
      <c r="D256" s="2" t="n">
        <f aca="false">WEEKNUM(B256,1)</f>
        <v>3</v>
      </c>
      <c r="E256" s="16" t="s">
        <v>18</v>
      </c>
      <c r="F256" s="0" t="s">
        <v>17</v>
      </c>
      <c r="G256" s="3" t="n">
        <v>5297</v>
      </c>
      <c r="H256" s="3" t="n">
        <v>5333</v>
      </c>
      <c r="I256" s="4" t="n">
        <f aca="false">H256-G256</f>
        <v>36</v>
      </c>
      <c r="J256" s="4" t="n">
        <v>5</v>
      </c>
      <c r="K256" s="4" t="n">
        <v>100</v>
      </c>
      <c r="L256" s="4" t="n">
        <v>56</v>
      </c>
      <c r="M256" s="4" t="n">
        <f aca="false">rittenfreddie[[#This Row],[Batt.perc.vertrek]]-rittenfreddie[[#This Row],[Batt.perc.aankomst]]</f>
        <v>44</v>
      </c>
      <c r="N256" s="25" t="n">
        <f aca="false">rittenfreddie[[#This Row],[Gereden kilometers]]/rittenfreddie[[#This Row],[Batt.perc.verbruikt]]</f>
        <v>0.818181818181818</v>
      </c>
      <c r="O256" s="6" t="s">
        <v>21</v>
      </c>
      <c r="P256" s="6"/>
      <c r="Q256" s="6" t="s">
        <v>22</v>
      </c>
    </row>
    <row r="257" customFormat="false" ht="13.8" hidden="false" customHeight="false" outlineLevel="0" collapsed="false">
      <c r="A257" s="0" t="n">
        <v>256</v>
      </c>
      <c r="B257" s="1" t="n">
        <v>44574</v>
      </c>
      <c r="C257" s="2" t="n">
        <f aca="false">YEAR(B257)</f>
        <v>2022</v>
      </c>
      <c r="D257" s="2" t="n">
        <f aca="false">WEEKNUM(B257,1)</f>
        <v>3</v>
      </c>
      <c r="E257" s="16" t="s">
        <v>17</v>
      </c>
      <c r="F257" s="16" t="s">
        <v>18</v>
      </c>
      <c r="G257" s="3" t="n">
        <v>5333</v>
      </c>
      <c r="H257" s="3" t="n">
        <v>5369</v>
      </c>
      <c r="I257" s="4" t="n">
        <f aca="false">H257-G257</f>
        <v>36</v>
      </c>
      <c r="J257" s="4" t="n">
        <v>4</v>
      </c>
      <c r="K257" s="4" t="n">
        <v>56</v>
      </c>
      <c r="L257" s="4" t="n">
        <v>12</v>
      </c>
      <c r="M257" s="4" t="n">
        <f aca="false">rittenfreddie[[#This Row],[Batt.perc.vertrek]]-rittenfreddie[[#This Row],[Batt.perc.aankomst]]</f>
        <v>44</v>
      </c>
      <c r="N257" s="25" t="n">
        <f aca="false">rittenfreddie[[#This Row],[Gereden kilometers]]/rittenfreddie[[#This Row],[Batt.perc.verbruikt]]</f>
        <v>0.818181818181818</v>
      </c>
      <c r="O257" s="6" t="s">
        <v>21</v>
      </c>
      <c r="P257" s="6"/>
      <c r="Q257" s="6" t="s">
        <v>22</v>
      </c>
    </row>
    <row r="258" customFormat="false" ht="13.8" hidden="false" customHeight="false" outlineLevel="0" collapsed="false">
      <c r="A258" s="0" t="n">
        <v>257</v>
      </c>
      <c r="B258" s="1" t="n">
        <v>44574</v>
      </c>
      <c r="C258" s="2" t="n">
        <f aca="false">YEAR(B258)</f>
        <v>2022</v>
      </c>
      <c r="D258" s="2" t="n">
        <f aca="false">WEEKNUM(B258,1)</f>
        <v>3</v>
      </c>
      <c r="E258" s="16" t="s">
        <v>18</v>
      </c>
      <c r="F258" s="0" t="s">
        <v>17</v>
      </c>
      <c r="G258" s="3" t="n">
        <v>5369</v>
      </c>
      <c r="H258" s="3" t="n">
        <v>5404</v>
      </c>
      <c r="I258" s="4" t="n">
        <f aca="false">H258-G258</f>
        <v>35</v>
      </c>
      <c r="J258" s="4" t="n">
        <v>5</v>
      </c>
      <c r="K258" s="4" t="n">
        <v>100</v>
      </c>
      <c r="L258" s="4" t="n">
        <v>58</v>
      </c>
      <c r="M258" s="4" t="n">
        <f aca="false">rittenfreddie[[#This Row],[Batt.perc.vertrek]]-rittenfreddie[[#This Row],[Batt.perc.aankomst]]</f>
        <v>42</v>
      </c>
      <c r="N258" s="25" t="n">
        <f aca="false">rittenfreddie[[#This Row],[Gereden kilometers]]/rittenfreddie[[#This Row],[Batt.perc.verbruikt]]</f>
        <v>0.833333333333333</v>
      </c>
      <c r="O258" s="6" t="s">
        <v>21</v>
      </c>
      <c r="P258" s="6"/>
      <c r="Q258" s="6" t="s">
        <v>22</v>
      </c>
    </row>
    <row r="259" customFormat="false" ht="13.8" hidden="false" customHeight="false" outlineLevel="0" collapsed="false">
      <c r="A259" s="0" t="n">
        <v>258</v>
      </c>
      <c r="B259" s="1" t="n">
        <v>44575</v>
      </c>
      <c r="C259" s="2" t="n">
        <f aca="false">YEAR(B259)</f>
        <v>2022</v>
      </c>
      <c r="D259" s="2" t="n">
        <f aca="false">WEEKNUM(B259,1)</f>
        <v>3</v>
      </c>
      <c r="E259" s="16" t="s">
        <v>17</v>
      </c>
      <c r="F259" s="0" t="s">
        <v>30</v>
      </c>
      <c r="G259" s="3" t="n">
        <v>5404</v>
      </c>
      <c r="H259" s="3" t="n">
        <v>5441</v>
      </c>
      <c r="I259" s="4" t="n">
        <f aca="false">H259-G259</f>
        <v>37</v>
      </c>
      <c r="J259" s="4" t="n">
        <v>5</v>
      </c>
      <c r="K259" s="4" t="n">
        <v>58</v>
      </c>
      <c r="L259" s="4" t="n">
        <v>13</v>
      </c>
      <c r="M259" s="4" t="n">
        <f aca="false">rittenfreddie[[#This Row],[Batt.perc.vertrek]]-rittenfreddie[[#This Row],[Batt.perc.aankomst]]</f>
        <v>45</v>
      </c>
      <c r="N259" s="25" t="n">
        <f aca="false">rittenfreddie[[#This Row],[Gereden kilometers]]/rittenfreddie[[#This Row],[Batt.perc.verbruikt]]</f>
        <v>0.822222222222222</v>
      </c>
      <c r="O259" s="6" t="s">
        <v>21</v>
      </c>
      <c r="P259" s="6"/>
      <c r="Q259" s="6" t="s">
        <v>22</v>
      </c>
    </row>
    <row r="260" customFormat="false" ht="13.8" hidden="false" customHeight="false" outlineLevel="0" collapsed="false">
      <c r="A260" s="0" t="n">
        <v>259</v>
      </c>
      <c r="B260" s="1" t="n">
        <v>44575</v>
      </c>
      <c r="C260" s="2" t="n">
        <f aca="false">YEAR(B260)</f>
        <v>2022</v>
      </c>
      <c r="D260" s="2" t="n">
        <f aca="false">WEEKNUM(B260,1)</f>
        <v>3</v>
      </c>
      <c r="E260" s="0" t="s">
        <v>30</v>
      </c>
      <c r="F260" s="16" t="s">
        <v>18</v>
      </c>
      <c r="G260" s="3" t="n">
        <v>5441</v>
      </c>
      <c r="H260" s="3" t="n">
        <v>5444</v>
      </c>
      <c r="I260" s="4" t="n">
        <f aca="false">H260-G260</f>
        <v>3</v>
      </c>
      <c r="J260" s="4" t="n">
        <v>9</v>
      </c>
      <c r="K260" s="4" t="n">
        <v>13</v>
      </c>
      <c r="L260" s="4" t="n">
        <v>9</v>
      </c>
      <c r="M260" s="4" t="n">
        <f aca="false">rittenfreddie[[#This Row],[Batt.perc.vertrek]]-rittenfreddie[[#This Row],[Batt.perc.aankomst]]</f>
        <v>4</v>
      </c>
      <c r="N260" s="25" t="n">
        <f aca="false">rittenfreddie[[#This Row],[Gereden kilometers]]/rittenfreddie[[#This Row],[Batt.perc.verbruikt]]</f>
        <v>0.75</v>
      </c>
      <c r="O260" s="6" t="s">
        <v>21</v>
      </c>
      <c r="P260" s="6"/>
      <c r="Q260" s="6" t="s">
        <v>22</v>
      </c>
    </row>
    <row r="261" customFormat="false" ht="13.8" hidden="false" customHeight="false" outlineLevel="0" collapsed="false">
      <c r="A261" s="0" t="n">
        <v>260</v>
      </c>
      <c r="B261" s="1" t="n">
        <v>44575</v>
      </c>
      <c r="C261" s="2" t="n">
        <f aca="false">YEAR(B261)</f>
        <v>2022</v>
      </c>
      <c r="D261" s="2" t="n">
        <f aca="false">WEEKNUM(B261,1)</f>
        <v>3</v>
      </c>
      <c r="E261" s="16" t="s">
        <v>18</v>
      </c>
      <c r="F261" s="0" t="s">
        <v>17</v>
      </c>
      <c r="G261" s="3" t="n">
        <v>5444</v>
      </c>
      <c r="H261" s="3" t="n">
        <v>5480</v>
      </c>
      <c r="I261" s="4" t="n">
        <f aca="false">H261-G261</f>
        <v>36</v>
      </c>
      <c r="J261" s="4" t="n">
        <v>7</v>
      </c>
      <c r="K261" s="4" t="n">
        <v>100</v>
      </c>
      <c r="L261" s="4" t="n">
        <v>59</v>
      </c>
      <c r="M261" s="4" t="n">
        <f aca="false">rittenfreddie[[#This Row],[Batt.perc.vertrek]]-rittenfreddie[[#This Row],[Batt.perc.aankomst]]</f>
        <v>41</v>
      </c>
      <c r="N261" s="25" t="n">
        <f aca="false">rittenfreddie[[#This Row],[Gereden kilometers]]/rittenfreddie[[#This Row],[Batt.perc.verbruikt]]</f>
        <v>0.878048780487805</v>
      </c>
      <c r="O261" s="6" t="s">
        <v>21</v>
      </c>
      <c r="P261" s="6"/>
      <c r="Q261" s="6" t="s">
        <v>22</v>
      </c>
    </row>
    <row r="262" customFormat="false" ht="13.8" hidden="false" customHeight="false" outlineLevel="0" collapsed="false">
      <c r="A262" s="0" t="n">
        <v>261</v>
      </c>
      <c r="B262" s="1" t="n">
        <v>44578</v>
      </c>
      <c r="C262" s="2" t="n">
        <f aca="false">YEAR(B262)</f>
        <v>2022</v>
      </c>
      <c r="D262" s="2" t="n">
        <f aca="false">WEEKNUM(B262,1)</f>
        <v>4</v>
      </c>
      <c r="E262" s="16" t="s">
        <v>17</v>
      </c>
      <c r="F262" s="16" t="s">
        <v>18</v>
      </c>
      <c r="G262" s="3" t="n">
        <v>5480</v>
      </c>
      <c r="H262" s="3" t="n">
        <v>5516</v>
      </c>
      <c r="I262" s="4" t="n">
        <f aca="false">H262-G262</f>
        <v>36</v>
      </c>
      <c r="J262" s="4" t="n">
        <v>5</v>
      </c>
      <c r="K262" s="4" t="n">
        <v>59</v>
      </c>
      <c r="L262" s="4" t="n">
        <v>11</v>
      </c>
      <c r="M262" s="4" t="n">
        <f aca="false">rittenfreddie[[#This Row],[Batt.perc.vertrek]]-rittenfreddie[[#This Row],[Batt.perc.aankomst]]</f>
        <v>48</v>
      </c>
      <c r="N262" s="25" t="n">
        <f aca="false">rittenfreddie[[#This Row],[Gereden kilometers]]/rittenfreddie[[#This Row],[Batt.perc.verbruikt]]</f>
        <v>0.75</v>
      </c>
      <c r="O262" s="6" t="s">
        <v>21</v>
      </c>
      <c r="P262" s="6"/>
      <c r="Q262" s="6" t="s">
        <v>22</v>
      </c>
    </row>
    <row r="263" customFormat="false" ht="13.8" hidden="false" customHeight="false" outlineLevel="0" collapsed="false">
      <c r="A263" s="0" t="n">
        <v>262</v>
      </c>
      <c r="B263" s="1" t="n">
        <v>44578</v>
      </c>
      <c r="C263" s="2" t="n">
        <f aca="false">YEAR(B263)</f>
        <v>2022</v>
      </c>
      <c r="D263" s="2" t="n">
        <f aca="false">WEEKNUM(B263,1)</f>
        <v>4</v>
      </c>
      <c r="E263" s="16" t="s">
        <v>18</v>
      </c>
      <c r="F263" s="0" t="s">
        <v>17</v>
      </c>
      <c r="G263" s="3" t="n">
        <v>5516</v>
      </c>
      <c r="H263" s="3" t="n">
        <v>5551</v>
      </c>
      <c r="I263" s="4" t="n">
        <f aca="false">H263-G263</f>
        <v>35</v>
      </c>
      <c r="J263" s="4" t="n">
        <v>8</v>
      </c>
      <c r="K263" s="4" t="n">
        <v>100</v>
      </c>
      <c r="L263" s="4" t="n">
        <v>63</v>
      </c>
      <c r="M263" s="4" t="n">
        <f aca="false">rittenfreddie[[#This Row],[Batt.perc.vertrek]]-rittenfreddie[[#This Row],[Batt.perc.aankomst]]</f>
        <v>37</v>
      </c>
      <c r="N263" s="25" t="n">
        <f aca="false">rittenfreddie[[#This Row],[Gereden kilometers]]/rittenfreddie[[#This Row],[Batt.perc.verbruikt]]</f>
        <v>0.945945945945946</v>
      </c>
      <c r="O263" s="6" t="s">
        <v>21</v>
      </c>
      <c r="P263" s="6"/>
      <c r="Q263" s="6" t="s">
        <v>22</v>
      </c>
    </row>
    <row r="264" customFormat="false" ht="13.8" hidden="false" customHeight="false" outlineLevel="0" collapsed="false">
      <c r="A264" s="0" t="n">
        <v>263</v>
      </c>
      <c r="B264" s="1" t="n">
        <v>44579</v>
      </c>
      <c r="C264" s="2" t="n">
        <f aca="false">YEAR(B264)</f>
        <v>2022</v>
      </c>
      <c r="D264" s="2" t="n">
        <f aca="false">WEEKNUM(B264,1)</f>
        <v>4</v>
      </c>
      <c r="E264" s="16" t="s">
        <v>17</v>
      </c>
      <c r="F264" s="16" t="s">
        <v>18</v>
      </c>
      <c r="G264" s="3" t="n">
        <v>5551</v>
      </c>
      <c r="H264" s="3" t="n">
        <v>5587</v>
      </c>
      <c r="I264" s="4" t="n">
        <f aca="false">H264-G264</f>
        <v>36</v>
      </c>
      <c r="J264" s="4" t="n">
        <v>6</v>
      </c>
      <c r="K264" s="4" t="n">
        <v>63</v>
      </c>
      <c r="L264" s="4" t="n">
        <v>20</v>
      </c>
      <c r="M264" s="4" t="n">
        <f aca="false">rittenfreddie[[#This Row],[Batt.perc.vertrek]]-rittenfreddie[[#This Row],[Batt.perc.aankomst]]</f>
        <v>43</v>
      </c>
      <c r="N264" s="25" t="n">
        <f aca="false">rittenfreddie[[#This Row],[Gereden kilometers]]/rittenfreddie[[#This Row],[Batt.perc.verbruikt]]</f>
        <v>0.837209302325581</v>
      </c>
      <c r="O264" s="6" t="s">
        <v>21</v>
      </c>
      <c r="P264" s="6"/>
      <c r="Q264" s="6" t="s">
        <v>22</v>
      </c>
    </row>
    <row r="265" customFormat="false" ht="13.8" hidden="false" customHeight="false" outlineLevel="0" collapsed="false">
      <c r="A265" s="0" t="n">
        <v>264</v>
      </c>
      <c r="B265" s="1" t="n">
        <v>44579</v>
      </c>
      <c r="C265" s="2" t="n">
        <f aca="false">YEAR(B265)</f>
        <v>2022</v>
      </c>
      <c r="D265" s="2" t="n">
        <f aca="false">WEEKNUM(B265,1)</f>
        <v>4</v>
      </c>
      <c r="E265" s="16" t="s">
        <v>18</v>
      </c>
      <c r="F265" s="0" t="s">
        <v>17</v>
      </c>
      <c r="G265" s="3" t="n">
        <v>5587</v>
      </c>
      <c r="H265" s="3" t="n">
        <v>5623</v>
      </c>
      <c r="I265" s="4" t="n">
        <f aca="false">H265-G265</f>
        <v>36</v>
      </c>
      <c r="J265" s="4" t="n">
        <v>5</v>
      </c>
      <c r="K265" s="4" t="n">
        <v>100</v>
      </c>
      <c r="L265" s="4" t="n">
        <v>57</v>
      </c>
      <c r="M265" s="4" t="n">
        <f aca="false">rittenfreddie[[#This Row],[Batt.perc.vertrek]]-rittenfreddie[[#This Row],[Batt.perc.aankomst]]</f>
        <v>43</v>
      </c>
      <c r="N265" s="25" t="n">
        <f aca="false">rittenfreddie[[#This Row],[Gereden kilometers]]/rittenfreddie[[#This Row],[Batt.perc.verbruikt]]</f>
        <v>0.837209302325581</v>
      </c>
      <c r="O265" s="6" t="s">
        <v>21</v>
      </c>
      <c r="P265" s="6"/>
      <c r="Q265" s="6" t="s">
        <v>22</v>
      </c>
    </row>
    <row r="266" customFormat="false" ht="13.8" hidden="false" customHeight="false" outlineLevel="0" collapsed="false">
      <c r="A266" s="0" t="n">
        <v>265</v>
      </c>
      <c r="B266" s="1" t="n">
        <v>44582</v>
      </c>
      <c r="C266" s="2" t="n">
        <f aca="false">YEAR(B266)</f>
        <v>2022</v>
      </c>
      <c r="D266" s="2" t="n">
        <f aca="false">WEEKNUM(B266,1)</f>
        <v>4</v>
      </c>
      <c r="E266" s="16" t="s">
        <v>17</v>
      </c>
      <c r="F266" s="16" t="s">
        <v>18</v>
      </c>
      <c r="G266" s="3" t="n">
        <v>5623</v>
      </c>
      <c r="H266" s="3" t="n">
        <v>5659</v>
      </c>
      <c r="I266" s="4" t="n">
        <f aca="false">H266-G266</f>
        <v>36</v>
      </c>
      <c r="J266" s="4" t="s">
        <v>26</v>
      </c>
      <c r="K266" s="4" t="n">
        <v>57</v>
      </c>
      <c r="L266" s="4" t="n">
        <v>16</v>
      </c>
      <c r="M266" s="4" t="n">
        <f aca="false">rittenfreddie[[#This Row],[Batt.perc.vertrek]]-rittenfreddie[[#This Row],[Batt.perc.aankomst]]</f>
        <v>41</v>
      </c>
      <c r="N266" s="25" t="n">
        <f aca="false">rittenfreddie[[#This Row],[Gereden kilometers]]/rittenfreddie[[#This Row],[Batt.perc.verbruikt]]</f>
        <v>0.878048780487805</v>
      </c>
      <c r="O266" s="6" t="s">
        <v>21</v>
      </c>
      <c r="P266" s="6"/>
      <c r="Q266" s="6" t="s">
        <v>22</v>
      </c>
    </row>
    <row r="267" customFormat="false" ht="13.8" hidden="false" customHeight="false" outlineLevel="0" collapsed="false">
      <c r="A267" s="0" t="n">
        <v>266</v>
      </c>
      <c r="B267" s="1" t="n">
        <v>44582</v>
      </c>
      <c r="C267" s="2" t="n">
        <f aca="false">YEAR(B267)</f>
        <v>2022</v>
      </c>
      <c r="D267" s="2" t="n">
        <f aca="false">WEEKNUM(B267,1)</f>
        <v>4</v>
      </c>
      <c r="E267" s="16" t="s">
        <v>18</v>
      </c>
      <c r="F267" s="0" t="s">
        <v>17</v>
      </c>
      <c r="G267" s="3" t="n">
        <v>5659</v>
      </c>
      <c r="H267" s="3" t="n">
        <v>5695</v>
      </c>
      <c r="I267" s="4" t="n">
        <f aca="false">H267-G267</f>
        <v>36</v>
      </c>
      <c r="J267" s="4" t="n">
        <v>6</v>
      </c>
      <c r="K267" s="4" t="n">
        <v>100</v>
      </c>
      <c r="L267" s="4" t="n">
        <v>59</v>
      </c>
      <c r="M267" s="4" t="n">
        <f aca="false">rittenfreddie[[#This Row],[Batt.perc.vertrek]]-rittenfreddie[[#This Row],[Batt.perc.aankomst]]</f>
        <v>41</v>
      </c>
      <c r="N267" s="25" t="n">
        <f aca="false">rittenfreddie[[#This Row],[Gereden kilometers]]/rittenfreddie[[#This Row],[Batt.perc.verbruikt]]</f>
        <v>0.878048780487805</v>
      </c>
      <c r="O267" s="6" t="s">
        <v>21</v>
      </c>
      <c r="P267" s="6"/>
      <c r="Q267" s="6" t="s">
        <v>22</v>
      </c>
    </row>
    <row r="268" customFormat="false" ht="13.8" hidden="false" customHeight="false" outlineLevel="0" collapsed="false">
      <c r="A268" s="0" t="n">
        <v>267</v>
      </c>
      <c r="B268" s="1" t="n">
        <v>44585</v>
      </c>
      <c r="C268" s="2" t="n">
        <f aca="false">YEAR(B268)</f>
        <v>2022</v>
      </c>
      <c r="D268" s="2" t="n">
        <f aca="false">WEEKNUM(B268,1)</f>
        <v>5</v>
      </c>
      <c r="E268" s="16" t="s">
        <v>17</v>
      </c>
      <c r="F268" s="16" t="s">
        <v>18</v>
      </c>
      <c r="G268" s="3" t="n">
        <v>5695</v>
      </c>
      <c r="H268" s="3" t="n">
        <v>5731</v>
      </c>
      <c r="I268" s="4" t="n">
        <f aca="false">H268-G268</f>
        <v>36</v>
      </c>
      <c r="J268" s="4" t="n">
        <v>4</v>
      </c>
      <c r="K268" s="4" t="n">
        <v>59</v>
      </c>
      <c r="L268" s="4" t="n">
        <v>14</v>
      </c>
      <c r="M268" s="4" t="n">
        <f aca="false">rittenfreddie[[#This Row],[Batt.perc.vertrek]]-rittenfreddie[[#This Row],[Batt.perc.aankomst]]</f>
        <v>45</v>
      </c>
      <c r="N268" s="25" t="n">
        <f aca="false">rittenfreddie[[#This Row],[Gereden kilometers]]/rittenfreddie[[#This Row],[Batt.perc.verbruikt]]</f>
        <v>0.8</v>
      </c>
      <c r="O268" s="6" t="s">
        <v>21</v>
      </c>
      <c r="P268" s="6"/>
      <c r="Q268" s="6" t="s">
        <v>22</v>
      </c>
    </row>
    <row r="269" customFormat="false" ht="13.8" hidden="false" customHeight="false" outlineLevel="0" collapsed="false">
      <c r="A269" s="0" t="n">
        <v>268</v>
      </c>
      <c r="B269" s="1" t="n">
        <v>44585</v>
      </c>
      <c r="C269" s="2" t="n">
        <f aca="false">YEAR(B269)</f>
        <v>2022</v>
      </c>
      <c r="D269" s="2" t="n">
        <f aca="false">WEEKNUM(B269,1)</f>
        <v>5</v>
      </c>
      <c r="E269" s="16" t="s">
        <v>18</v>
      </c>
      <c r="F269" s="0" t="s">
        <v>17</v>
      </c>
      <c r="G269" s="3" t="n">
        <v>5731</v>
      </c>
      <c r="H269" s="3" t="n">
        <v>5766</v>
      </c>
      <c r="I269" s="4" t="n">
        <f aca="false">H269-G269</f>
        <v>35</v>
      </c>
      <c r="J269" s="4" t="n">
        <v>5</v>
      </c>
      <c r="K269" s="4" t="n">
        <v>100</v>
      </c>
      <c r="L269" s="4" t="n">
        <v>61</v>
      </c>
      <c r="M269" s="4" t="n">
        <f aca="false">rittenfreddie[[#This Row],[Batt.perc.vertrek]]-rittenfreddie[[#This Row],[Batt.perc.aankomst]]</f>
        <v>39</v>
      </c>
      <c r="N269" s="25" t="n">
        <f aca="false">rittenfreddie[[#This Row],[Gereden kilometers]]/rittenfreddie[[#This Row],[Batt.perc.verbruikt]]</f>
        <v>0.897435897435898</v>
      </c>
      <c r="O269" s="6" t="s">
        <v>21</v>
      </c>
      <c r="P269" s="6"/>
      <c r="Q269" s="6" t="s">
        <v>22</v>
      </c>
    </row>
    <row r="270" customFormat="false" ht="13.8" hidden="false" customHeight="false" outlineLevel="0" collapsed="false">
      <c r="A270" s="0" t="n">
        <v>269</v>
      </c>
      <c r="B270" s="1" t="n">
        <v>44586</v>
      </c>
      <c r="C270" s="2" t="n">
        <f aca="false">YEAR(B270)</f>
        <v>2022</v>
      </c>
      <c r="D270" s="2" t="n">
        <f aca="false">WEEKNUM(B270,1)</f>
        <v>5</v>
      </c>
      <c r="E270" s="16" t="s">
        <v>17</v>
      </c>
      <c r="F270" s="16" t="s">
        <v>18</v>
      </c>
      <c r="G270" s="3" t="n">
        <v>5766</v>
      </c>
      <c r="H270" s="3" t="n">
        <v>5802</v>
      </c>
      <c r="I270" s="4" t="n">
        <f aca="false">H270-G270</f>
        <v>36</v>
      </c>
      <c r="J270" s="4" t="n">
        <v>3</v>
      </c>
      <c r="K270" s="4" t="n">
        <v>61</v>
      </c>
      <c r="L270" s="4" t="n">
        <v>18</v>
      </c>
      <c r="M270" s="4" t="n">
        <f aca="false">rittenfreddie[[#This Row],[Batt.perc.vertrek]]-rittenfreddie[[#This Row],[Batt.perc.aankomst]]</f>
        <v>43</v>
      </c>
      <c r="N270" s="25" t="n">
        <f aca="false">rittenfreddie[[#This Row],[Gereden kilometers]]/rittenfreddie[[#This Row],[Batt.perc.verbruikt]]</f>
        <v>0.837209302325581</v>
      </c>
      <c r="O270" s="6" t="s">
        <v>21</v>
      </c>
      <c r="P270" s="6"/>
      <c r="Q270" s="6" t="s">
        <v>22</v>
      </c>
    </row>
    <row r="271" customFormat="false" ht="13.8" hidden="false" customHeight="false" outlineLevel="0" collapsed="false">
      <c r="A271" s="0" t="n">
        <v>270</v>
      </c>
      <c r="B271" s="1" t="n">
        <v>44586</v>
      </c>
      <c r="C271" s="2" t="n">
        <f aca="false">YEAR(B271)</f>
        <v>2022</v>
      </c>
      <c r="D271" s="2" t="n">
        <f aca="false">WEEKNUM(B271,1)</f>
        <v>5</v>
      </c>
      <c r="E271" s="16" t="s">
        <v>18</v>
      </c>
      <c r="F271" s="0" t="s">
        <v>17</v>
      </c>
      <c r="G271" s="3" t="n">
        <v>5802</v>
      </c>
      <c r="H271" s="3" t="n">
        <v>5837</v>
      </c>
      <c r="I271" s="4" t="n">
        <f aca="false">H271-G271</f>
        <v>35</v>
      </c>
      <c r="J271" s="4" t="n">
        <v>3</v>
      </c>
      <c r="K271" s="4" t="n">
        <v>100</v>
      </c>
      <c r="L271" s="4" t="n">
        <v>59</v>
      </c>
      <c r="M271" s="4" t="n">
        <f aca="false">rittenfreddie[[#This Row],[Batt.perc.vertrek]]-rittenfreddie[[#This Row],[Batt.perc.aankomst]]</f>
        <v>41</v>
      </c>
      <c r="N271" s="25" t="n">
        <f aca="false">rittenfreddie[[#This Row],[Gereden kilometers]]/rittenfreddie[[#This Row],[Batt.perc.verbruikt]]</f>
        <v>0.853658536585366</v>
      </c>
      <c r="O271" s="6" t="s">
        <v>21</v>
      </c>
      <c r="P271" s="6"/>
      <c r="Q271" s="6" t="s">
        <v>22</v>
      </c>
    </row>
    <row r="272" customFormat="false" ht="13.8" hidden="false" customHeight="false" outlineLevel="0" collapsed="false">
      <c r="A272" s="0" t="n">
        <v>271</v>
      </c>
      <c r="B272" s="1" t="n">
        <v>44588</v>
      </c>
      <c r="C272" s="2" t="n">
        <f aca="false">YEAR(B272)</f>
        <v>2022</v>
      </c>
      <c r="D272" s="2" t="n">
        <f aca="false">WEEKNUM(B272,1)</f>
        <v>5</v>
      </c>
      <c r="E272" s="16" t="s">
        <v>17</v>
      </c>
      <c r="F272" s="16" t="s">
        <v>18</v>
      </c>
      <c r="G272" s="3" t="n">
        <v>5837</v>
      </c>
      <c r="H272" s="3" t="n">
        <v>5873</v>
      </c>
      <c r="I272" s="4" t="n">
        <f aca="false">H272-G272</f>
        <v>36</v>
      </c>
      <c r="J272" s="4" t="s">
        <v>26</v>
      </c>
      <c r="K272" s="4" t="n">
        <v>59</v>
      </c>
      <c r="L272" s="4" t="n">
        <v>15</v>
      </c>
      <c r="M272" s="4" t="n">
        <f aca="false">rittenfreddie[[#This Row],[Batt.perc.vertrek]]-rittenfreddie[[#This Row],[Batt.perc.aankomst]]</f>
        <v>44</v>
      </c>
      <c r="N272" s="25" t="n">
        <f aca="false">rittenfreddie[[#This Row],[Gereden kilometers]]/rittenfreddie[[#This Row],[Batt.perc.verbruikt]]</f>
        <v>0.818181818181818</v>
      </c>
      <c r="O272" s="6" t="s">
        <v>21</v>
      </c>
      <c r="P272" s="6"/>
      <c r="Q272" s="6" t="s">
        <v>22</v>
      </c>
    </row>
    <row r="273" customFormat="false" ht="13.8" hidden="false" customHeight="false" outlineLevel="0" collapsed="false">
      <c r="A273" s="0" t="n">
        <v>272</v>
      </c>
      <c r="B273" s="1" t="n">
        <v>44588</v>
      </c>
      <c r="C273" s="2" t="n">
        <f aca="false">YEAR(B273)</f>
        <v>2022</v>
      </c>
      <c r="D273" s="2" t="n">
        <f aca="false">WEEKNUM(B273,1)</f>
        <v>5</v>
      </c>
      <c r="E273" s="16" t="s">
        <v>18</v>
      </c>
      <c r="F273" s="0" t="s">
        <v>17</v>
      </c>
      <c r="G273" s="3" t="n">
        <v>5873</v>
      </c>
      <c r="H273" s="3" t="n">
        <v>5909</v>
      </c>
      <c r="I273" s="4" t="n">
        <f aca="false">H273-G273</f>
        <v>36</v>
      </c>
      <c r="J273" s="4" t="n">
        <v>7</v>
      </c>
      <c r="K273" s="4" t="n">
        <v>100</v>
      </c>
      <c r="L273" s="4" t="n">
        <v>58</v>
      </c>
      <c r="M273" s="4" t="n">
        <f aca="false">rittenfreddie[[#This Row],[Batt.perc.vertrek]]-rittenfreddie[[#This Row],[Batt.perc.aankomst]]</f>
        <v>42</v>
      </c>
      <c r="N273" s="25" t="n">
        <f aca="false">rittenfreddie[[#This Row],[Gereden kilometers]]/rittenfreddie[[#This Row],[Batt.perc.verbruikt]]</f>
        <v>0.857142857142857</v>
      </c>
      <c r="O273" s="6" t="s">
        <v>21</v>
      </c>
      <c r="P273" s="6"/>
      <c r="Q273" s="6" t="s">
        <v>22</v>
      </c>
    </row>
    <row r="274" customFormat="false" ht="13.8" hidden="false" customHeight="false" outlineLevel="0" collapsed="false">
      <c r="A274" s="0" t="n">
        <v>273</v>
      </c>
      <c r="B274" s="1" t="n">
        <v>44589</v>
      </c>
      <c r="C274" s="2" t="n">
        <f aca="false">YEAR(B274)</f>
        <v>2022</v>
      </c>
      <c r="D274" s="2" t="n">
        <f aca="false">WEEKNUM(B274,1)</f>
        <v>5</v>
      </c>
      <c r="E274" s="16" t="s">
        <v>17</v>
      </c>
      <c r="F274" s="16" t="s">
        <v>18</v>
      </c>
      <c r="G274" s="3" t="n">
        <v>5909</v>
      </c>
      <c r="H274" s="3" t="n">
        <v>5945</v>
      </c>
      <c r="I274" s="4" t="n">
        <f aca="false">H274-G274</f>
        <v>36</v>
      </c>
      <c r="J274" s="4" t="s">
        <v>26</v>
      </c>
      <c r="K274" s="4" t="n">
        <v>58</v>
      </c>
      <c r="L274" s="4" t="n">
        <v>11</v>
      </c>
      <c r="M274" s="4" t="n">
        <f aca="false">rittenfreddie[[#This Row],[Batt.perc.vertrek]]-rittenfreddie[[#This Row],[Batt.perc.aankomst]]</f>
        <v>47</v>
      </c>
      <c r="N274" s="25" t="n">
        <f aca="false">rittenfreddie[[#This Row],[Gereden kilometers]]/rittenfreddie[[#This Row],[Batt.perc.verbruikt]]</f>
        <v>0.765957446808511</v>
      </c>
      <c r="O274" s="6" t="s">
        <v>21</v>
      </c>
      <c r="P274" s="6"/>
      <c r="Q274" s="6" t="s">
        <v>22</v>
      </c>
    </row>
    <row r="275" customFormat="false" ht="13.8" hidden="false" customHeight="false" outlineLevel="0" collapsed="false">
      <c r="A275" s="0" t="n">
        <v>274</v>
      </c>
      <c r="B275" s="1" t="n">
        <v>44589</v>
      </c>
      <c r="C275" s="2" t="n">
        <f aca="false">YEAR(B275)</f>
        <v>2022</v>
      </c>
      <c r="D275" s="2" t="n">
        <f aca="false">WEEKNUM(B275,1)</f>
        <v>5</v>
      </c>
      <c r="E275" s="16" t="s">
        <v>18</v>
      </c>
      <c r="F275" s="0" t="s">
        <v>17</v>
      </c>
      <c r="G275" s="3" t="n">
        <v>5945</v>
      </c>
      <c r="H275" s="3" t="n">
        <v>5981</v>
      </c>
      <c r="I275" s="4" t="n">
        <f aca="false">H275-G275</f>
        <v>36</v>
      </c>
      <c r="J275" s="4" t="n">
        <v>6</v>
      </c>
      <c r="K275" s="4" t="n">
        <v>100</v>
      </c>
      <c r="L275" s="4" t="n">
        <v>58</v>
      </c>
      <c r="M275" s="4" t="n">
        <f aca="false">rittenfreddie[[#This Row],[Batt.perc.vertrek]]-rittenfreddie[[#This Row],[Batt.perc.aankomst]]</f>
        <v>42</v>
      </c>
      <c r="N275" s="25" t="n">
        <f aca="false">rittenfreddie[[#This Row],[Gereden kilometers]]/rittenfreddie[[#This Row],[Batt.perc.verbruikt]]</f>
        <v>0.857142857142857</v>
      </c>
      <c r="O275" s="6" t="s">
        <v>21</v>
      </c>
      <c r="P275" s="6"/>
      <c r="Q275" s="6" t="s">
        <v>22</v>
      </c>
    </row>
    <row r="276" customFormat="false" ht="13.8" hidden="false" customHeight="false" outlineLevel="0" collapsed="false">
      <c r="A276" s="0" t="n">
        <v>275</v>
      </c>
      <c r="B276" s="1" t="n">
        <v>44592</v>
      </c>
      <c r="C276" s="2" t="n">
        <f aca="false">YEAR(B276)</f>
        <v>2022</v>
      </c>
      <c r="D276" s="2" t="n">
        <f aca="false">WEEKNUM(B276,1)</f>
        <v>6</v>
      </c>
      <c r="E276" s="16" t="s">
        <v>17</v>
      </c>
      <c r="F276" s="16" t="s">
        <v>18</v>
      </c>
      <c r="G276" s="3" t="n">
        <v>5981</v>
      </c>
      <c r="H276" s="3" t="n">
        <v>6017</v>
      </c>
      <c r="I276" s="4" t="n">
        <f aca="false">H276-G276</f>
        <v>36</v>
      </c>
      <c r="J276" s="4" t="n">
        <v>4</v>
      </c>
      <c r="K276" s="4" t="n">
        <v>58</v>
      </c>
      <c r="L276" s="4" t="n">
        <v>13</v>
      </c>
      <c r="M276" s="4" t="n">
        <f aca="false">rittenfreddie[[#This Row],[Batt.perc.vertrek]]-rittenfreddie[[#This Row],[Batt.perc.aankomst]]</f>
        <v>45</v>
      </c>
      <c r="N276" s="25" t="n">
        <f aca="false">rittenfreddie[[#This Row],[Gereden kilometers]]/rittenfreddie[[#This Row],[Batt.perc.verbruikt]]</f>
        <v>0.8</v>
      </c>
      <c r="O276" s="6" t="s">
        <v>21</v>
      </c>
      <c r="P276" s="6"/>
      <c r="Q276" s="6" t="s">
        <v>22</v>
      </c>
    </row>
    <row r="277" customFormat="false" ht="13.8" hidden="false" customHeight="false" outlineLevel="0" collapsed="false">
      <c r="A277" s="0" t="n">
        <v>276</v>
      </c>
      <c r="B277" s="1" t="n">
        <v>44592</v>
      </c>
      <c r="C277" s="2" t="n">
        <f aca="false">YEAR(B277)</f>
        <v>2022</v>
      </c>
      <c r="D277" s="2" t="n">
        <f aca="false">WEEKNUM(B277,1)</f>
        <v>6</v>
      </c>
      <c r="E277" s="16" t="s">
        <v>18</v>
      </c>
      <c r="F277" s="0" t="s">
        <v>17</v>
      </c>
      <c r="G277" s="3" t="n">
        <v>6017</v>
      </c>
      <c r="H277" s="3" t="n">
        <v>6053</v>
      </c>
      <c r="I277" s="4" t="n">
        <f aca="false">H277-G277</f>
        <v>36</v>
      </c>
      <c r="J277" s="4" t="n">
        <v>6</v>
      </c>
      <c r="K277" s="4" t="n">
        <v>100</v>
      </c>
      <c r="L277" s="4" t="n">
        <v>63</v>
      </c>
      <c r="M277" s="4" t="n">
        <f aca="false">rittenfreddie[[#This Row],[Batt.perc.vertrek]]-rittenfreddie[[#This Row],[Batt.perc.aankomst]]</f>
        <v>37</v>
      </c>
      <c r="N277" s="25" t="n">
        <f aca="false">rittenfreddie[[#This Row],[Gereden kilometers]]/rittenfreddie[[#This Row],[Batt.perc.verbruikt]]</f>
        <v>0.972972972972973</v>
      </c>
      <c r="O277" s="6" t="s">
        <v>21</v>
      </c>
      <c r="P277" s="6"/>
      <c r="Q277" s="6" t="s">
        <v>22</v>
      </c>
    </row>
    <row r="278" customFormat="false" ht="13.8" hidden="false" customHeight="false" outlineLevel="0" collapsed="false">
      <c r="A278" s="0" t="n">
        <v>277</v>
      </c>
      <c r="B278" s="1" t="n">
        <v>44593</v>
      </c>
      <c r="C278" s="2" t="n">
        <f aca="false">YEAR(B278)</f>
        <v>2022</v>
      </c>
      <c r="D278" s="2" t="n">
        <f aca="false">WEEKNUM(B278,1)</f>
        <v>6</v>
      </c>
      <c r="E278" s="16" t="s">
        <v>17</v>
      </c>
      <c r="F278" s="16" t="s">
        <v>18</v>
      </c>
      <c r="G278" s="3" t="n">
        <v>6053</v>
      </c>
      <c r="H278" s="3" t="n">
        <v>6089</v>
      </c>
      <c r="I278" s="4" t="n">
        <f aca="false">H278-G278</f>
        <v>36</v>
      </c>
      <c r="J278" s="4" t="s">
        <v>26</v>
      </c>
      <c r="K278" s="4" t="n">
        <v>63</v>
      </c>
      <c r="L278" s="4" t="n">
        <v>21</v>
      </c>
      <c r="M278" s="4" t="n">
        <f aca="false">rittenfreddie[[#This Row],[Batt.perc.vertrek]]-rittenfreddie[[#This Row],[Batt.perc.aankomst]]</f>
        <v>42</v>
      </c>
      <c r="N278" s="25" t="n">
        <f aca="false">rittenfreddie[[#This Row],[Gereden kilometers]]/rittenfreddie[[#This Row],[Batt.perc.verbruikt]]</f>
        <v>0.857142857142857</v>
      </c>
      <c r="O278" s="6" t="s">
        <v>21</v>
      </c>
      <c r="P278" s="6"/>
      <c r="Q278" s="6" t="s">
        <v>22</v>
      </c>
    </row>
    <row r="279" customFormat="false" ht="13.8" hidden="false" customHeight="false" outlineLevel="0" collapsed="false">
      <c r="A279" s="0" t="n">
        <v>278</v>
      </c>
      <c r="B279" s="1" t="n">
        <v>44593</v>
      </c>
      <c r="C279" s="2" t="n">
        <f aca="false">YEAR(B279)</f>
        <v>2022</v>
      </c>
      <c r="D279" s="2" t="n">
        <f aca="false">WEEKNUM(B279,1)</f>
        <v>6</v>
      </c>
      <c r="E279" s="16" t="s">
        <v>18</v>
      </c>
      <c r="F279" s="0" t="s">
        <v>17</v>
      </c>
      <c r="G279" s="3" t="n">
        <v>6089</v>
      </c>
      <c r="H279" s="3" t="n">
        <v>6128</v>
      </c>
      <c r="I279" s="4" t="n">
        <f aca="false">H279-G279</f>
        <v>39</v>
      </c>
      <c r="J279" s="4" t="n">
        <v>8</v>
      </c>
      <c r="K279" s="4" t="n">
        <v>100</v>
      </c>
      <c r="L279" s="4" t="n">
        <v>54</v>
      </c>
      <c r="M279" s="4" t="n">
        <f aca="false">rittenfreddie[[#This Row],[Batt.perc.vertrek]]-rittenfreddie[[#This Row],[Batt.perc.aankomst]]</f>
        <v>46</v>
      </c>
      <c r="N279" s="25" t="n">
        <f aca="false">rittenfreddie[[#This Row],[Gereden kilometers]]/rittenfreddie[[#This Row],[Batt.perc.verbruikt]]</f>
        <v>0.847826086956522</v>
      </c>
      <c r="O279" s="6" t="s">
        <v>21</v>
      </c>
      <c r="P279" s="6"/>
      <c r="Q279" s="6" t="s">
        <v>22</v>
      </c>
    </row>
    <row r="280" customFormat="false" ht="13.8" hidden="false" customHeight="false" outlineLevel="0" collapsed="false">
      <c r="A280" s="0" t="n">
        <v>279</v>
      </c>
      <c r="B280" s="1" t="n">
        <v>44594</v>
      </c>
      <c r="C280" s="2" t="n">
        <f aca="false">YEAR(B280)</f>
        <v>2022</v>
      </c>
      <c r="D280" s="2" t="n">
        <f aca="false">WEEKNUM(B280,1)</f>
        <v>6</v>
      </c>
      <c r="E280" s="16" t="s">
        <v>17</v>
      </c>
      <c r="F280" s="16" t="s">
        <v>18</v>
      </c>
      <c r="G280" s="3" t="n">
        <v>6128</v>
      </c>
      <c r="H280" s="3" t="n">
        <v>6164</v>
      </c>
      <c r="I280" s="4" t="n">
        <f aca="false">H280-G280</f>
        <v>36</v>
      </c>
      <c r="J280" s="4" t="n">
        <v>6</v>
      </c>
      <c r="K280" s="4" t="n">
        <v>100</v>
      </c>
      <c r="L280" s="4" t="n">
        <v>55</v>
      </c>
      <c r="M280" s="4" t="n">
        <f aca="false">rittenfreddie[[#This Row],[Batt.perc.vertrek]]-rittenfreddie[[#This Row],[Batt.perc.aankomst]]</f>
        <v>45</v>
      </c>
      <c r="N280" s="25" t="n">
        <f aca="false">rittenfreddie[[#This Row],[Gereden kilometers]]/rittenfreddie[[#This Row],[Batt.perc.verbruikt]]</f>
        <v>0.8</v>
      </c>
      <c r="O280" s="6" t="s">
        <v>21</v>
      </c>
      <c r="P280" s="6"/>
      <c r="Q280" s="6" t="s">
        <v>22</v>
      </c>
    </row>
    <row r="281" customFormat="false" ht="13.8" hidden="false" customHeight="false" outlineLevel="0" collapsed="false">
      <c r="A281" s="0" t="n">
        <v>280</v>
      </c>
      <c r="B281" s="1" t="n">
        <v>44594</v>
      </c>
      <c r="C281" s="2" t="n">
        <f aca="false">YEAR(B281)</f>
        <v>2022</v>
      </c>
      <c r="D281" s="2" t="n">
        <f aca="false">WEEKNUM(B281,1)</f>
        <v>6</v>
      </c>
      <c r="E281" s="16" t="s">
        <v>18</v>
      </c>
      <c r="F281" s="0" t="s">
        <v>17</v>
      </c>
      <c r="N281" s="25"/>
      <c r="O281" s="6" t="s">
        <v>31</v>
      </c>
      <c r="P281" s="6"/>
      <c r="Q281" s="6" t="str">
        <f aca="false">IF(AND(rittenfreddie[[#This Row],[Vervoersmiddel]]="Super Soco CPx 2021 electrische scooter",rittenfreddie[[#This Row],[Band type]]="Zomer"),"Cordial","Anders")</f>
        <v>Anders</v>
      </c>
    </row>
    <row r="282" customFormat="false" ht="13.8" hidden="false" customHeight="false" outlineLevel="0" collapsed="false">
      <c r="A282" s="0" t="n">
        <v>281</v>
      </c>
      <c r="B282" s="1" t="n">
        <v>44595</v>
      </c>
      <c r="C282" s="2" t="n">
        <f aca="false">YEAR(B282)</f>
        <v>2022</v>
      </c>
      <c r="D282" s="2" t="n">
        <f aca="false">WEEKNUM(B282,1)</f>
        <v>6</v>
      </c>
      <c r="E282" s="16" t="s">
        <v>17</v>
      </c>
      <c r="F282" s="16" t="s">
        <v>18</v>
      </c>
      <c r="N282" s="25"/>
      <c r="O282" s="6" t="s">
        <v>31</v>
      </c>
      <c r="P282" s="6"/>
      <c r="Q282" s="6" t="str">
        <f aca="false">IF(AND(rittenfreddie[[#This Row],[Vervoersmiddel]]="Super Soco CPx 2021 electrische scooter",rittenfreddie[[#This Row],[Band type]]="Zomer"),"Cordial","Anders")</f>
        <v>Anders</v>
      </c>
    </row>
    <row r="283" customFormat="false" ht="13.8" hidden="false" customHeight="false" outlineLevel="0" collapsed="false">
      <c r="A283" s="0" t="n">
        <v>282</v>
      </c>
      <c r="B283" s="1" t="n">
        <v>44595</v>
      </c>
      <c r="C283" s="2" t="n">
        <f aca="false">YEAR(B283)</f>
        <v>2022</v>
      </c>
      <c r="D283" s="2" t="n">
        <f aca="false">WEEKNUM(B283,1)</f>
        <v>6</v>
      </c>
      <c r="E283" s="16" t="s">
        <v>18</v>
      </c>
      <c r="F283" s="0" t="s">
        <v>17</v>
      </c>
      <c r="N283" s="25"/>
      <c r="O283" s="6" t="s">
        <v>31</v>
      </c>
      <c r="P283" s="6"/>
      <c r="Q283" s="6" t="str">
        <f aca="false">IF(AND(rittenfreddie[[#This Row],[Vervoersmiddel]]="Super Soco CPx 2021 electrische scooter",rittenfreddie[[#This Row],[Band type]]="Zomer"),"Cordial","Anders")</f>
        <v>Anders</v>
      </c>
    </row>
    <row r="284" customFormat="false" ht="13.8" hidden="false" customHeight="false" outlineLevel="0" collapsed="false">
      <c r="A284" s="0" t="n">
        <v>283</v>
      </c>
      <c r="B284" s="1" t="n">
        <v>44596</v>
      </c>
      <c r="C284" s="2" t="n">
        <f aca="false">YEAR(B284)</f>
        <v>2022</v>
      </c>
      <c r="D284" s="2" t="n">
        <f aca="false">WEEKNUM(B284,1)</f>
        <v>6</v>
      </c>
      <c r="E284" s="16" t="s">
        <v>17</v>
      </c>
      <c r="F284" s="16" t="s">
        <v>18</v>
      </c>
      <c r="N284" s="25"/>
      <c r="O284" s="6" t="s">
        <v>31</v>
      </c>
      <c r="P284" s="6"/>
      <c r="Q284" s="6" t="str">
        <f aca="false">IF(AND(rittenfreddie[[#This Row],[Vervoersmiddel]]="Super Soco CPx 2021 electrische scooter",rittenfreddie[[#This Row],[Band type]]="Zomer"),"Cordial","Anders")</f>
        <v>Anders</v>
      </c>
    </row>
    <row r="285" customFormat="false" ht="13.8" hidden="false" customHeight="false" outlineLevel="0" collapsed="false">
      <c r="A285" s="0" t="n">
        <v>284</v>
      </c>
      <c r="B285" s="1" t="n">
        <v>44596</v>
      </c>
      <c r="C285" s="2" t="n">
        <f aca="false">YEAR(B285)</f>
        <v>2022</v>
      </c>
      <c r="D285" s="2" t="n">
        <f aca="false">WEEKNUM(B285,1)</f>
        <v>6</v>
      </c>
      <c r="E285" s="16" t="s">
        <v>18</v>
      </c>
      <c r="F285" s="0" t="s">
        <v>17</v>
      </c>
      <c r="G285" s="3" t="n">
        <v>6164</v>
      </c>
      <c r="H285" s="3" t="n">
        <v>6200</v>
      </c>
      <c r="I285" s="4" t="n">
        <f aca="false">H285-G285</f>
        <v>36</v>
      </c>
      <c r="J285" s="4" t="n">
        <v>2</v>
      </c>
      <c r="K285" s="4" t="n">
        <v>55</v>
      </c>
      <c r="L285" s="4" t="n">
        <v>7</v>
      </c>
      <c r="M285" s="4" t="n">
        <f aca="false">rittenfreddie[[#This Row],[Batt.perc.vertrek]]-rittenfreddie[[#This Row],[Batt.perc.aankomst]]</f>
        <v>48</v>
      </c>
      <c r="N285" s="25" t="n">
        <f aca="false">rittenfreddie[[#This Row],[Gereden kilometers]]/rittenfreddie[[#This Row],[Batt.perc.verbruikt]]</f>
        <v>0.75</v>
      </c>
      <c r="O285" s="6" t="s">
        <v>21</v>
      </c>
      <c r="P285" s="6"/>
      <c r="Q285" s="6" t="s">
        <v>22</v>
      </c>
    </row>
    <row r="286" customFormat="false" ht="13.8" hidden="false" customHeight="false" outlineLevel="0" collapsed="false">
      <c r="A286" s="0" t="n">
        <v>285</v>
      </c>
      <c r="B286" s="1" t="n">
        <v>44599</v>
      </c>
      <c r="C286" s="2" t="n">
        <f aca="false">YEAR(B286)</f>
        <v>2022</v>
      </c>
      <c r="D286" s="2" t="n">
        <f aca="false">WEEKNUM(B286,1)</f>
        <v>7</v>
      </c>
      <c r="E286" s="16" t="s">
        <v>17</v>
      </c>
      <c r="F286" s="16" t="s">
        <v>18</v>
      </c>
      <c r="G286" s="3" t="n">
        <v>6200</v>
      </c>
      <c r="H286" s="3" t="n">
        <v>6235</v>
      </c>
      <c r="I286" s="4" t="n">
        <f aca="false">H286-G286</f>
        <v>35</v>
      </c>
      <c r="J286" s="4" t="n">
        <v>4</v>
      </c>
      <c r="K286" s="4" t="n">
        <v>100</v>
      </c>
      <c r="L286" s="4" t="n">
        <v>56</v>
      </c>
      <c r="M286" s="4" t="n">
        <f aca="false">rittenfreddie[[#This Row],[Batt.perc.vertrek]]-rittenfreddie[[#This Row],[Batt.perc.aankomst]]</f>
        <v>44</v>
      </c>
      <c r="N286" s="25" t="n">
        <f aca="false">rittenfreddie[[#This Row],[Gereden kilometers]]/rittenfreddie[[#This Row],[Batt.perc.verbruikt]]</f>
        <v>0.795454545454545</v>
      </c>
      <c r="O286" s="6" t="s">
        <v>21</v>
      </c>
      <c r="P286" s="6"/>
      <c r="Q286" s="6" t="s">
        <v>22</v>
      </c>
    </row>
    <row r="287" customFormat="false" ht="13.8" hidden="false" customHeight="false" outlineLevel="0" collapsed="false">
      <c r="A287" s="0" t="n">
        <v>286</v>
      </c>
      <c r="B287" s="1" t="n">
        <v>44599</v>
      </c>
      <c r="C287" s="2" t="n">
        <f aca="false">YEAR(B287)</f>
        <v>2022</v>
      </c>
      <c r="D287" s="2" t="n">
        <f aca="false">WEEKNUM(B287,1)</f>
        <v>7</v>
      </c>
      <c r="E287" s="16" t="s">
        <v>18</v>
      </c>
      <c r="F287" s="0" t="s">
        <v>17</v>
      </c>
      <c r="G287" s="3" t="n">
        <v>6235</v>
      </c>
      <c r="H287" s="3" t="n">
        <v>6271</v>
      </c>
      <c r="I287" s="4" t="n">
        <f aca="false">H287-G287</f>
        <v>36</v>
      </c>
      <c r="J287" s="4" t="n">
        <v>6</v>
      </c>
      <c r="K287" s="4" t="n">
        <v>100</v>
      </c>
      <c r="L287" s="4" t="n">
        <v>58</v>
      </c>
      <c r="M287" s="4" t="n">
        <f aca="false">rittenfreddie[[#This Row],[Batt.perc.vertrek]]-rittenfreddie[[#This Row],[Batt.perc.aankomst]]</f>
        <v>42</v>
      </c>
      <c r="N287" s="25" t="n">
        <f aca="false">rittenfreddie[[#This Row],[Gereden kilometers]]/rittenfreddie[[#This Row],[Batt.perc.verbruikt]]</f>
        <v>0.857142857142857</v>
      </c>
      <c r="O287" s="6" t="s">
        <v>21</v>
      </c>
      <c r="P287" s="6"/>
      <c r="Q287" s="6" t="s">
        <v>22</v>
      </c>
    </row>
    <row r="288" customFormat="false" ht="13.8" hidden="false" customHeight="false" outlineLevel="0" collapsed="false">
      <c r="A288" s="0" t="n">
        <v>287</v>
      </c>
      <c r="B288" s="1" t="n">
        <v>44601</v>
      </c>
      <c r="C288" s="2" t="n">
        <f aca="false">YEAR(B288)</f>
        <v>2022</v>
      </c>
      <c r="D288" s="2" t="n">
        <f aca="false">WEEKNUM(B288,1)</f>
        <v>7</v>
      </c>
      <c r="E288" s="16" t="s">
        <v>17</v>
      </c>
      <c r="F288" s="16" t="s">
        <v>18</v>
      </c>
      <c r="G288" s="3" t="n">
        <v>6271</v>
      </c>
      <c r="H288" s="3" t="n">
        <v>6307</v>
      </c>
      <c r="I288" s="4" t="n">
        <f aca="false">H288-G288</f>
        <v>36</v>
      </c>
      <c r="J288" s="4" t="n">
        <v>8</v>
      </c>
      <c r="K288" s="4" t="n">
        <v>58</v>
      </c>
      <c r="L288" s="4" t="n">
        <v>15</v>
      </c>
      <c r="M288" s="4" t="n">
        <f aca="false">rittenfreddie[[#This Row],[Batt.perc.vertrek]]-rittenfreddie[[#This Row],[Batt.perc.aankomst]]</f>
        <v>43</v>
      </c>
      <c r="N288" s="25" t="n">
        <f aca="false">rittenfreddie[[#This Row],[Gereden kilometers]]/rittenfreddie[[#This Row],[Batt.perc.verbruikt]]</f>
        <v>0.837209302325581</v>
      </c>
      <c r="O288" s="6" t="s">
        <v>21</v>
      </c>
      <c r="P288" s="6"/>
      <c r="Q288" s="6" t="s">
        <v>22</v>
      </c>
    </row>
    <row r="289" customFormat="false" ht="13.8" hidden="false" customHeight="false" outlineLevel="0" collapsed="false">
      <c r="A289" s="0" t="n">
        <v>288</v>
      </c>
      <c r="B289" s="1" t="n">
        <v>44601</v>
      </c>
      <c r="C289" s="2" t="n">
        <f aca="false">YEAR(B289)</f>
        <v>2022</v>
      </c>
      <c r="D289" s="2" t="n">
        <f aca="false">WEEKNUM(B289,1)</f>
        <v>7</v>
      </c>
      <c r="E289" s="16" t="s">
        <v>18</v>
      </c>
      <c r="F289" s="0" t="s">
        <v>17</v>
      </c>
      <c r="G289" s="3" t="n">
        <v>6307</v>
      </c>
      <c r="H289" s="3" t="n">
        <v>6343</v>
      </c>
      <c r="I289" s="4" t="n">
        <f aca="false">H289-G289</f>
        <v>36</v>
      </c>
      <c r="J289" s="4" t="n">
        <v>8</v>
      </c>
      <c r="K289" s="4" t="n">
        <v>100</v>
      </c>
      <c r="L289" s="4" t="n">
        <v>55</v>
      </c>
      <c r="M289" s="4" t="n">
        <f aca="false">rittenfreddie[[#This Row],[Batt.perc.vertrek]]-rittenfreddie[[#This Row],[Batt.perc.aankomst]]</f>
        <v>45</v>
      </c>
      <c r="N289" s="25" t="n">
        <f aca="false">rittenfreddie[[#This Row],[Gereden kilometers]]/rittenfreddie[[#This Row],[Batt.perc.verbruikt]]</f>
        <v>0.8</v>
      </c>
      <c r="O289" s="6" t="s">
        <v>21</v>
      </c>
      <c r="P289" s="6"/>
      <c r="Q289" s="6" t="s">
        <v>22</v>
      </c>
    </row>
    <row r="290" customFormat="false" ht="13.8" hidden="false" customHeight="false" outlineLevel="0" collapsed="false">
      <c r="A290" s="0" t="n">
        <v>289</v>
      </c>
      <c r="B290" s="1" t="n">
        <v>44602</v>
      </c>
      <c r="C290" s="2" t="n">
        <f aca="false">YEAR(B290)</f>
        <v>2022</v>
      </c>
      <c r="D290" s="2" t="n">
        <f aca="false">WEEKNUM(B290,1)</f>
        <v>7</v>
      </c>
      <c r="E290" s="16" t="s">
        <v>17</v>
      </c>
      <c r="F290" s="16" t="s">
        <v>18</v>
      </c>
      <c r="G290" s="3" t="n">
        <v>6343</v>
      </c>
      <c r="H290" s="3" t="n">
        <v>6379</v>
      </c>
      <c r="I290" s="4" t="n">
        <f aca="false">H290-G290</f>
        <v>36</v>
      </c>
      <c r="J290" s="4" t="n">
        <v>6</v>
      </c>
      <c r="K290" s="4" t="n">
        <v>55</v>
      </c>
      <c r="L290" s="4" t="n">
        <v>9</v>
      </c>
      <c r="M290" s="4" t="n">
        <f aca="false">rittenfreddie[[#This Row],[Batt.perc.vertrek]]-rittenfreddie[[#This Row],[Batt.perc.aankomst]]</f>
        <v>46</v>
      </c>
      <c r="N290" s="25" t="n">
        <f aca="false">rittenfreddie[[#This Row],[Gereden kilometers]]/rittenfreddie[[#This Row],[Batt.perc.verbruikt]]</f>
        <v>0.782608695652174</v>
      </c>
      <c r="O290" s="6" t="s">
        <v>21</v>
      </c>
      <c r="P290" s="6"/>
      <c r="Q290" s="6" t="s">
        <v>22</v>
      </c>
    </row>
    <row r="291" customFormat="false" ht="13.8" hidden="false" customHeight="false" outlineLevel="0" collapsed="false">
      <c r="A291" s="0" t="n">
        <v>290</v>
      </c>
      <c r="B291" s="1" t="n">
        <v>44602</v>
      </c>
      <c r="C291" s="2" t="n">
        <f aca="false">YEAR(B291)</f>
        <v>2022</v>
      </c>
      <c r="D291" s="2" t="n">
        <f aca="false">WEEKNUM(B291,1)</f>
        <v>7</v>
      </c>
      <c r="E291" s="16" t="s">
        <v>18</v>
      </c>
      <c r="F291" s="0" t="s">
        <v>17</v>
      </c>
      <c r="G291" s="3" t="n">
        <v>6379</v>
      </c>
      <c r="H291" s="3" t="n">
        <v>6415</v>
      </c>
      <c r="I291" s="4" t="n">
        <f aca="false">H291-G291</f>
        <v>36</v>
      </c>
      <c r="J291" s="4" t="n">
        <v>6</v>
      </c>
      <c r="K291" s="4" t="n">
        <v>100</v>
      </c>
      <c r="L291" s="4" t="n">
        <v>58</v>
      </c>
      <c r="M291" s="4" t="n">
        <f aca="false">rittenfreddie[[#This Row],[Batt.perc.vertrek]]-rittenfreddie[[#This Row],[Batt.perc.aankomst]]</f>
        <v>42</v>
      </c>
      <c r="N291" s="25" t="n">
        <f aca="false">rittenfreddie[[#This Row],[Gereden kilometers]]/rittenfreddie[[#This Row],[Batt.perc.verbruikt]]</f>
        <v>0.857142857142857</v>
      </c>
      <c r="O291" s="6" t="s">
        <v>21</v>
      </c>
      <c r="P291" s="6"/>
      <c r="Q291" s="6" t="s">
        <v>22</v>
      </c>
    </row>
    <row r="292" customFormat="false" ht="13.8" hidden="false" customHeight="false" outlineLevel="0" collapsed="false">
      <c r="A292" s="0" t="n">
        <v>291</v>
      </c>
      <c r="B292" s="1" t="n">
        <v>44603</v>
      </c>
      <c r="C292" s="2" t="n">
        <f aca="false">YEAR(B292)</f>
        <v>2022</v>
      </c>
      <c r="D292" s="2" t="n">
        <f aca="false">WEEKNUM(B292,1)</f>
        <v>7</v>
      </c>
      <c r="E292" s="16" t="s">
        <v>17</v>
      </c>
      <c r="F292" s="16" t="s">
        <v>18</v>
      </c>
      <c r="N292" s="25"/>
      <c r="O292" s="6" t="s">
        <v>19</v>
      </c>
      <c r="P292" s="6"/>
      <c r="Q292" s="6" t="s">
        <v>20</v>
      </c>
    </row>
    <row r="293" customFormat="false" ht="13.8" hidden="false" customHeight="false" outlineLevel="0" collapsed="false">
      <c r="A293" s="0" t="n">
        <v>292</v>
      </c>
      <c r="B293" s="1" t="n">
        <v>44603</v>
      </c>
      <c r="C293" s="2" t="n">
        <f aca="false">YEAR(B293)</f>
        <v>2022</v>
      </c>
      <c r="D293" s="2" t="n">
        <f aca="false">WEEKNUM(B293,1)</f>
        <v>7</v>
      </c>
      <c r="E293" s="16" t="s">
        <v>18</v>
      </c>
      <c r="F293" s="0" t="s">
        <v>17</v>
      </c>
      <c r="N293" s="25"/>
      <c r="O293" s="6" t="s">
        <v>19</v>
      </c>
      <c r="P293" s="6"/>
      <c r="Q293" s="6" t="s">
        <v>20</v>
      </c>
    </row>
    <row r="294" customFormat="false" ht="13.8" hidden="false" customHeight="false" outlineLevel="0" collapsed="false">
      <c r="A294" s="0" t="n">
        <v>293</v>
      </c>
      <c r="B294" s="1" t="n">
        <v>44606</v>
      </c>
      <c r="C294" s="2" t="n">
        <f aca="false">YEAR(B294)</f>
        <v>2022</v>
      </c>
      <c r="D294" s="2" t="n">
        <f aca="false">WEEKNUM(B294,1)</f>
        <v>8</v>
      </c>
      <c r="E294" s="16" t="s">
        <v>17</v>
      </c>
      <c r="F294" s="16" t="s">
        <v>18</v>
      </c>
      <c r="G294" s="3" t="n">
        <v>6415</v>
      </c>
      <c r="H294" s="3" t="n">
        <v>6451</v>
      </c>
      <c r="I294" s="4" t="n">
        <f aca="false">H294-G294</f>
        <v>36</v>
      </c>
      <c r="J294" s="4" t="n">
        <v>10</v>
      </c>
      <c r="K294" s="4" t="n">
        <v>58</v>
      </c>
      <c r="L294" s="4" t="n">
        <v>18</v>
      </c>
      <c r="M294" s="4" t="n">
        <f aca="false">rittenfreddie[[#This Row],[Batt.perc.vertrek]]-rittenfreddie[[#This Row],[Batt.perc.aankomst]]</f>
        <v>40</v>
      </c>
      <c r="N294" s="25" t="n">
        <f aca="false">rittenfreddie[[#This Row],[Gereden kilometers]]/rittenfreddie[[#This Row],[Batt.perc.verbruikt]]</f>
        <v>0.9</v>
      </c>
      <c r="O294" s="6" t="s">
        <v>21</v>
      </c>
      <c r="P294" s="6"/>
      <c r="Q294" s="6" t="s">
        <v>22</v>
      </c>
    </row>
    <row r="295" customFormat="false" ht="13.8" hidden="false" customHeight="false" outlineLevel="0" collapsed="false">
      <c r="A295" s="0" t="n">
        <v>294</v>
      </c>
      <c r="B295" s="1" t="n">
        <v>44606</v>
      </c>
      <c r="C295" s="2" t="n">
        <f aca="false">YEAR(B295)</f>
        <v>2022</v>
      </c>
      <c r="D295" s="2" t="n">
        <f aca="false">WEEKNUM(B295,1)</f>
        <v>8</v>
      </c>
      <c r="E295" s="16" t="s">
        <v>18</v>
      </c>
      <c r="F295" s="0" t="s">
        <v>17</v>
      </c>
      <c r="G295" s="3" t="n">
        <v>6451</v>
      </c>
      <c r="H295" s="3" t="n">
        <v>6487</v>
      </c>
      <c r="I295" s="4" t="n">
        <f aca="false">H295-G295</f>
        <v>36</v>
      </c>
      <c r="J295" s="4" t="n">
        <v>9</v>
      </c>
      <c r="K295" s="4" t="n">
        <v>100</v>
      </c>
      <c r="L295" s="4" t="n">
        <v>53</v>
      </c>
      <c r="M295" s="4" t="n">
        <f aca="false">rittenfreddie[[#This Row],[Batt.perc.vertrek]]-rittenfreddie[[#This Row],[Batt.perc.aankomst]]</f>
        <v>47</v>
      </c>
      <c r="N295" s="25" t="n">
        <f aca="false">rittenfreddie[[#This Row],[Gereden kilometers]]/rittenfreddie[[#This Row],[Batt.perc.verbruikt]]</f>
        <v>0.765957446808511</v>
      </c>
      <c r="O295" s="6" t="s">
        <v>21</v>
      </c>
      <c r="P295" s="6"/>
      <c r="Q295" s="6" t="s">
        <v>22</v>
      </c>
    </row>
    <row r="296" customFormat="false" ht="13.8" hidden="false" customHeight="false" outlineLevel="0" collapsed="false">
      <c r="A296" s="0" t="n">
        <v>295</v>
      </c>
      <c r="B296" s="1" t="n">
        <v>44607</v>
      </c>
      <c r="C296" s="2" t="n">
        <f aca="false">YEAR(B296)</f>
        <v>2022</v>
      </c>
      <c r="D296" s="2" t="n">
        <f aca="false">WEEKNUM(B296,1)</f>
        <v>8</v>
      </c>
      <c r="E296" s="16" t="s">
        <v>17</v>
      </c>
      <c r="F296" s="16" t="s">
        <v>18</v>
      </c>
      <c r="G296" s="3" t="n">
        <v>6487</v>
      </c>
      <c r="H296" s="3" t="n">
        <v>6522</v>
      </c>
      <c r="I296" s="4" t="n">
        <f aca="false">H296-G296</f>
        <v>35</v>
      </c>
      <c r="J296" s="4" t="n">
        <v>6</v>
      </c>
      <c r="K296" s="4" t="n">
        <v>53</v>
      </c>
      <c r="L296" s="4" t="n">
        <v>9</v>
      </c>
      <c r="M296" s="4" t="n">
        <f aca="false">rittenfreddie[[#This Row],[Batt.perc.vertrek]]-rittenfreddie[[#This Row],[Batt.perc.aankomst]]</f>
        <v>44</v>
      </c>
      <c r="N296" s="25" t="n">
        <f aca="false">rittenfreddie[[#This Row],[Gereden kilometers]]/rittenfreddie[[#This Row],[Batt.perc.verbruikt]]</f>
        <v>0.795454545454545</v>
      </c>
      <c r="O296" s="6" t="s">
        <v>21</v>
      </c>
      <c r="P296" s="6"/>
      <c r="Q296" s="6" t="s">
        <v>22</v>
      </c>
    </row>
    <row r="297" customFormat="false" ht="13.8" hidden="false" customHeight="false" outlineLevel="0" collapsed="false">
      <c r="A297" s="0" t="n">
        <v>296</v>
      </c>
      <c r="B297" s="1" t="n">
        <v>44607</v>
      </c>
      <c r="C297" s="2" t="n">
        <f aca="false">YEAR(B297)</f>
        <v>2022</v>
      </c>
      <c r="D297" s="2" t="n">
        <f aca="false">WEEKNUM(B297,1)</f>
        <v>8</v>
      </c>
      <c r="E297" s="16" t="s">
        <v>18</v>
      </c>
      <c r="F297" s="0" t="s">
        <v>17</v>
      </c>
      <c r="G297" s="3" t="n">
        <v>6522</v>
      </c>
      <c r="H297" s="3" t="n">
        <v>6558</v>
      </c>
      <c r="I297" s="4" t="n">
        <f aca="false">H297-G297</f>
        <v>36</v>
      </c>
      <c r="J297" s="4" t="n">
        <v>6</v>
      </c>
      <c r="K297" s="4" t="n">
        <v>100</v>
      </c>
      <c r="L297" s="4" t="n">
        <v>45</v>
      </c>
      <c r="M297" s="4" t="n">
        <f aca="false">rittenfreddie[[#This Row],[Batt.perc.vertrek]]-rittenfreddie[[#This Row],[Batt.perc.aankomst]]</f>
        <v>55</v>
      </c>
      <c r="N297" s="25" t="n">
        <f aca="false">rittenfreddie[[#This Row],[Gereden kilometers]]/rittenfreddie[[#This Row],[Batt.perc.verbruikt]]</f>
        <v>0.654545454545455</v>
      </c>
      <c r="O297" s="6" t="s">
        <v>21</v>
      </c>
      <c r="P297" s="6"/>
      <c r="Q297" s="6" t="s">
        <v>22</v>
      </c>
    </row>
    <row r="298" customFormat="false" ht="13.8" hidden="false" customHeight="false" outlineLevel="0" collapsed="false">
      <c r="A298" s="0" t="n">
        <v>297</v>
      </c>
      <c r="B298" s="1" t="n">
        <v>44608</v>
      </c>
      <c r="C298" s="2" t="n">
        <f aca="false">YEAR(B298)</f>
        <v>2022</v>
      </c>
      <c r="D298" s="2" t="n">
        <f aca="false">WEEKNUM(B298,1)</f>
        <v>8</v>
      </c>
      <c r="E298" s="16" t="s">
        <v>17</v>
      </c>
      <c r="F298" s="16" t="s">
        <v>18</v>
      </c>
      <c r="N298" s="25"/>
      <c r="O298" s="6" t="s">
        <v>19</v>
      </c>
      <c r="P298" s="6"/>
      <c r="Q298" s="6" t="s">
        <v>20</v>
      </c>
    </row>
    <row r="299" customFormat="false" ht="13.8" hidden="false" customHeight="false" outlineLevel="0" collapsed="false">
      <c r="A299" s="0" t="n">
        <v>298</v>
      </c>
      <c r="B299" s="1" t="n">
        <v>44608</v>
      </c>
      <c r="C299" s="2" t="n">
        <f aca="false">YEAR(B299)</f>
        <v>2022</v>
      </c>
      <c r="D299" s="2" t="n">
        <f aca="false">WEEKNUM(B299,1)</f>
        <v>8</v>
      </c>
      <c r="E299" s="16" t="s">
        <v>18</v>
      </c>
      <c r="F299" s="0" t="s">
        <v>17</v>
      </c>
      <c r="N299" s="25"/>
      <c r="O299" s="6" t="s">
        <v>19</v>
      </c>
      <c r="P299" s="6"/>
      <c r="Q299" s="6" t="s">
        <v>20</v>
      </c>
    </row>
    <row r="300" customFormat="false" ht="13.8" hidden="false" customHeight="false" outlineLevel="0" collapsed="false">
      <c r="A300" s="0" t="n">
        <v>299</v>
      </c>
      <c r="B300" s="1" t="n">
        <v>44610</v>
      </c>
      <c r="C300" s="2" t="n">
        <f aca="false">YEAR(B300)</f>
        <v>2022</v>
      </c>
      <c r="D300" s="2" t="n">
        <f aca="false">WEEKNUM(B300,1)</f>
        <v>8</v>
      </c>
      <c r="E300" s="16" t="s">
        <v>17</v>
      </c>
      <c r="F300" s="16" t="s">
        <v>18</v>
      </c>
      <c r="G300" s="3" t="n">
        <v>6558</v>
      </c>
      <c r="H300" s="3" t="n">
        <v>6593</v>
      </c>
      <c r="I300" s="4" t="n">
        <f aca="false">H300-G300</f>
        <v>35</v>
      </c>
      <c r="J300" s="4" t="n">
        <v>5</v>
      </c>
      <c r="K300" s="4" t="n">
        <v>100</v>
      </c>
      <c r="L300" s="4" t="n">
        <v>59</v>
      </c>
      <c r="M300" s="4" t="n">
        <f aca="false">rittenfreddie[[#This Row],[Batt.perc.vertrek]]-rittenfreddie[[#This Row],[Batt.perc.aankomst]]</f>
        <v>41</v>
      </c>
      <c r="N300" s="25" t="n">
        <f aca="false">rittenfreddie[[#This Row],[Gereden kilometers]]/rittenfreddie[[#This Row],[Batt.perc.verbruikt]]</f>
        <v>0.853658536585366</v>
      </c>
      <c r="O300" s="6" t="s">
        <v>21</v>
      </c>
      <c r="P300" s="6"/>
      <c r="Q300" s="6" t="s">
        <v>22</v>
      </c>
    </row>
    <row r="301" customFormat="false" ht="13.8" hidden="false" customHeight="false" outlineLevel="0" collapsed="false">
      <c r="A301" s="0" t="n">
        <v>300</v>
      </c>
      <c r="B301" s="1" t="n">
        <v>44610</v>
      </c>
      <c r="C301" s="2" t="n">
        <f aca="false">YEAR(B301)</f>
        <v>2022</v>
      </c>
      <c r="D301" s="2" t="n">
        <f aca="false">WEEKNUM(B301,1)</f>
        <v>8</v>
      </c>
      <c r="E301" s="16" t="s">
        <v>18</v>
      </c>
      <c r="F301" s="0" t="s">
        <v>17</v>
      </c>
      <c r="G301" s="3" t="n">
        <v>6593</v>
      </c>
      <c r="H301" s="3" t="n">
        <v>6628</v>
      </c>
      <c r="I301" s="4" t="n">
        <f aca="false">H301-G301</f>
        <v>35</v>
      </c>
      <c r="J301" s="4" t="n">
        <v>9</v>
      </c>
      <c r="K301" s="4" t="n">
        <v>100</v>
      </c>
      <c r="L301" s="4" t="n">
        <v>50</v>
      </c>
      <c r="M301" s="4" t="n">
        <f aca="false">rittenfreddie[[#This Row],[Batt.perc.vertrek]]-rittenfreddie[[#This Row],[Batt.perc.aankomst]]</f>
        <v>50</v>
      </c>
      <c r="N301" s="25" t="n">
        <f aca="false">rittenfreddie[[#This Row],[Gereden kilometers]]/rittenfreddie[[#This Row],[Batt.perc.verbruikt]]</f>
        <v>0.7</v>
      </c>
      <c r="O301" s="6" t="s">
        <v>21</v>
      </c>
      <c r="P301" s="6"/>
      <c r="Q301" s="6" t="s">
        <v>22</v>
      </c>
    </row>
    <row r="302" customFormat="false" ht="13.8" hidden="false" customHeight="false" outlineLevel="0" collapsed="false">
      <c r="A302" s="0" t="n">
        <v>301</v>
      </c>
      <c r="B302" s="1" t="n">
        <v>44613</v>
      </c>
      <c r="C302" s="2" t="n">
        <f aca="false">YEAR(B302)</f>
        <v>2022</v>
      </c>
      <c r="D302" s="2" t="n">
        <f aca="false">WEEKNUM(B302,1)</f>
        <v>9</v>
      </c>
      <c r="E302" s="16" t="s">
        <v>17</v>
      </c>
      <c r="F302" s="16" t="s">
        <v>18</v>
      </c>
      <c r="G302" s="3" t="n">
        <v>6628</v>
      </c>
      <c r="H302" s="3" t="n">
        <v>6664</v>
      </c>
      <c r="I302" s="4" t="n">
        <f aca="false">H302-G302</f>
        <v>36</v>
      </c>
      <c r="J302" s="4" t="n">
        <v>4</v>
      </c>
      <c r="K302" s="4" t="n">
        <v>50</v>
      </c>
      <c r="L302" s="4" t="n">
        <v>6</v>
      </c>
      <c r="M302" s="4" t="n">
        <f aca="false">rittenfreddie[[#This Row],[Batt.perc.vertrek]]-rittenfreddie[[#This Row],[Batt.perc.aankomst]]</f>
        <v>44</v>
      </c>
      <c r="N302" s="25" t="n">
        <f aca="false">rittenfreddie[[#This Row],[Gereden kilometers]]/rittenfreddie[[#This Row],[Batt.perc.verbruikt]]</f>
        <v>0.818181818181818</v>
      </c>
      <c r="O302" s="6" t="s">
        <v>21</v>
      </c>
      <c r="P302" s="6"/>
      <c r="Q302" s="6" t="s">
        <v>22</v>
      </c>
    </row>
    <row r="303" customFormat="false" ht="13.8" hidden="false" customHeight="false" outlineLevel="0" collapsed="false">
      <c r="A303" s="0" t="n">
        <v>302</v>
      </c>
      <c r="B303" s="1" t="n">
        <v>44613</v>
      </c>
      <c r="C303" s="2" t="n">
        <f aca="false">YEAR(B303)</f>
        <v>2022</v>
      </c>
      <c r="D303" s="2" t="n">
        <f aca="false">WEEKNUM(B303,1)</f>
        <v>9</v>
      </c>
      <c r="E303" s="16" t="s">
        <v>18</v>
      </c>
      <c r="F303" s="0" t="s">
        <v>17</v>
      </c>
      <c r="G303" s="3" t="n">
        <v>6664</v>
      </c>
      <c r="H303" s="3" t="n">
        <v>6700</v>
      </c>
      <c r="I303" s="4" t="n">
        <f aca="false">H303-G303</f>
        <v>36</v>
      </c>
      <c r="J303" s="4" t="n">
        <v>5</v>
      </c>
      <c r="K303" s="4" t="n">
        <v>99</v>
      </c>
      <c r="L303" s="4" t="n">
        <v>53</v>
      </c>
      <c r="M303" s="4" t="n">
        <f aca="false">rittenfreddie[[#This Row],[Batt.perc.vertrek]]-rittenfreddie[[#This Row],[Batt.perc.aankomst]]</f>
        <v>46</v>
      </c>
      <c r="N303" s="25" t="n">
        <f aca="false">rittenfreddie[[#This Row],[Gereden kilometers]]/rittenfreddie[[#This Row],[Batt.perc.verbruikt]]</f>
        <v>0.782608695652174</v>
      </c>
      <c r="O303" s="6" t="s">
        <v>21</v>
      </c>
      <c r="P303" s="6"/>
      <c r="Q303" s="6" t="s">
        <v>22</v>
      </c>
    </row>
    <row r="304" customFormat="false" ht="13.8" hidden="false" customHeight="false" outlineLevel="0" collapsed="false">
      <c r="A304" s="0" t="n">
        <v>303</v>
      </c>
      <c r="B304" s="1" t="n">
        <v>44614</v>
      </c>
      <c r="C304" s="2" t="n">
        <f aca="false">YEAR(B304)</f>
        <v>2022</v>
      </c>
      <c r="D304" s="2" t="n">
        <f aca="false">WEEKNUM(B304,1)</f>
        <v>9</v>
      </c>
      <c r="E304" s="16" t="s">
        <v>17</v>
      </c>
      <c r="F304" s="16" t="s">
        <v>18</v>
      </c>
      <c r="G304" s="3" t="n">
        <v>6700</v>
      </c>
      <c r="H304" s="3" t="n">
        <v>6736</v>
      </c>
      <c r="I304" s="4" t="n">
        <f aca="false">H304-G304</f>
        <v>36</v>
      </c>
      <c r="J304" s="4" t="n">
        <v>3</v>
      </c>
      <c r="K304" s="4" t="n">
        <v>53</v>
      </c>
      <c r="L304" s="4" t="n">
        <v>10</v>
      </c>
      <c r="M304" s="4" t="n">
        <f aca="false">rittenfreddie[[#This Row],[Batt.perc.vertrek]]-rittenfreddie[[#This Row],[Batt.perc.aankomst]]</f>
        <v>43</v>
      </c>
      <c r="N304" s="25" t="n">
        <f aca="false">rittenfreddie[[#This Row],[Gereden kilometers]]/rittenfreddie[[#This Row],[Batt.perc.verbruikt]]</f>
        <v>0.837209302325581</v>
      </c>
      <c r="O304" s="6" t="s">
        <v>21</v>
      </c>
      <c r="P304" s="6"/>
      <c r="Q304" s="6" t="s">
        <v>22</v>
      </c>
    </row>
    <row r="305" customFormat="false" ht="13.8" hidden="false" customHeight="false" outlineLevel="0" collapsed="false">
      <c r="A305" s="0" t="n">
        <v>304</v>
      </c>
      <c r="B305" s="1" t="n">
        <v>44614</v>
      </c>
      <c r="C305" s="2" t="n">
        <f aca="false">YEAR(B305)</f>
        <v>2022</v>
      </c>
      <c r="D305" s="2" t="n">
        <f aca="false">WEEKNUM(B305,1)</f>
        <v>9</v>
      </c>
      <c r="E305" s="16" t="s">
        <v>18</v>
      </c>
      <c r="F305" s="0" t="s">
        <v>17</v>
      </c>
      <c r="G305" s="3" t="n">
        <v>6736</v>
      </c>
      <c r="H305" s="3" t="n">
        <v>6772</v>
      </c>
      <c r="I305" s="4" t="n">
        <f aca="false">H305-G305</f>
        <v>36</v>
      </c>
      <c r="J305" s="4" t="n">
        <v>8</v>
      </c>
      <c r="K305" s="4" t="n">
        <v>100</v>
      </c>
      <c r="L305" s="4" t="n">
        <v>51</v>
      </c>
      <c r="M305" s="4" t="n">
        <f aca="false">rittenfreddie[[#This Row],[Batt.perc.vertrek]]-rittenfreddie[[#This Row],[Batt.perc.aankomst]]</f>
        <v>49</v>
      </c>
      <c r="N305" s="25" t="n">
        <f aca="false">rittenfreddie[[#This Row],[Gereden kilometers]]/rittenfreddie[[#This Row],[Batt.perc.verbruikt]]</f>
        <v>0.73469387755102</v>
      </c>
      <c r="O305" s="6" t="s">
        <v>21</v>
      </c>
      <c r="P305" s="6"/>
      <c r="Q305" s="6" t="s">
        <v>22</v>
      </c>
    </row>
    <row r="306" customFormat="false" ht="13.8" hidden="false" customHeight="false" outlineLevel="0" collapsed="false">
      <c r="A306" s="0" t="n">
        <v>305</v>
      </c>
      <c r="B306" s="1" t="n">
        <v>44615</v>
      </c>
      <c r="C306" s="2" t="n">
        <f aca="false">YEAR(B306)</f>
        <v>2022</v>
      </c>
      <c r="D306" s="2" t="n">
        <f aca="false">WEEKNUM(B306,1)</f>
        <v>9</v>
      </c>
      <c r="E306" s="16" t="s">
        <v>17</v>
      </c>
      <c r="F306" s="16" t="s">
        <v>18</v>
      </c>
      <c r="G306" s="3" t="n">
        <v>6772</v>
      </c>
      <c r="H306" s="3" t="n">
        <v>6808</v>
      </c>
      <c r="I306" s="4" t="n">
        <f aca="false">H306-G306</f>
        <v>36</v>
      </c>
      <c r="J306" s="4" t="n">
        <v>3</v>
      </c>
      <c r="K306" s="4" t="n">
        <v>51</v>
      </c>
      <c r="L306" s="4" t="n">
        <v>7</v>
      </c>
      <c r="M306" s="4" t="n">
        <f aca="false">rittenfreddie[[#This Row],[Batt.perc.vertrek]]-rittenfreddie[[#This Row],[Batt.perc.aankomst]]</f>
        <v>44</v>
      </c>
      <c r="N306" s="25" t="n">
        <f aca="false">rittenfreddie[[#This Row],[Gereden kilometers]]/rittenfreddie[[#This Row],[Batt.perc.verbruikt]]</f>
        <v>0.818181818181818</v>
      </c>
      <c r="O306" s="6" t="s">
        <v>21</v>
      </c>
      <c r="P306" s="6"/>
      <c r="Q306" s="6" t="s">
        <v>22</v>
      </c>
    </row>
    <row r="307" customFormat="false" ht="13.8" hidden="false" customHeight="false" outlineLevel="0" collapsed="false">
      <c r="A307" s="0" t="n">
        <v>306</v>
      </c>
      <c r="B307" s="1" t="n">
        <v>44615</v>
      </c>
      <c r="C307" s="2" t="n">
        <f aca="false">YEAR(B307)</f>
        <v>2022</v>
      </c>
      <c r="D307" s="2" t="n">
        <f aca="false">WEEKNUM(B307,1)</f>
        <v>9</v>
      </c>
      <c r="E307" s="16" t="s">
        <v>18</v>
      </c>
      <c r="F307" s="0" t="s">
        <v>17</v>
      </c>
      <c r="G307" s="3" t="n">
        <v>6808</v>
      </c>
      <c r="H307" s="3" t="n">
        <v>6843</v>
      </c>
      <c r="I307" s="4" t="n">
        <f aca="false">H307-G307</f>
        <v>35</v>
      </c>
      <c r="J307" s="4" t="n">
        <v>10</v>
      </c>
      <c r="K307" s="4" t="n">
        <v>100</v>
      </c>
      <c r="L307" s="4" t="n">
        <v>53</v>
      </c>
      <c r="M307" s="4" t="n">
        <f aca="false">rittenfreddie[[#This Row],[Batt.perc.vertrek]]-rittenfreddie[[#This Row],[Batt.perc.aankomst]]</f>
        <v>47</v>
      </c>
      <c r="N307" s="25" t="n">
        <f aca="false">rittenfreddie[[#This Row],[Gereden kilometers]]/rittenfreddie[[#This Row],[Batt.perc.verbruikt]]</f>
        <v>0.74468085106383</v>
      </c>
      <c r="O307" s="6" t="s">
        <v>21</v>
      </c>
      <c r="P307" s="6"/>
      <c r="Q307" s="6" t="s">
        <v>22</v>
      </c>
    </row>
    <row r="308" customFormat="false" ht="13.8" hidden="false" customHeight="false" outlineLevel="0" collapsed="false">
      <c r="A308" s="0" t="n">
        <v>307</v>
      </c>
      <c r="B308" s="1" t="n">
        <v>44616</v>
      </c>
      <c r="C308" s="2" t="n">
        <f aca="false">YEAR(B308)</f>
        <v>2022</v>
      </c>
      <c r="D308" s="2" t="n">
        <f aca="false">WEEKNUM(B308,1)</f>
        <v>9</v>
      </c>
      <c r="E308" s="16" t="s">
        <v>17</v>
      </c>
      <c r="F308" s="16" t="s">
        <v>18</v>
      </c>
      <c r="G308" s="3" t="n">
        <v>6843</v>
      </c>
      <c r="H308" s="3" t="n">
        <v>6879</v>
      </c>
      <c r="I308" s="4" t="n">
        <f aca="false">H308-G308</f>
        <v>36</v>
      </c>
      <c r="J308" s="4" t="n">
        <v>6</v>
      </c>
      <c r="K308" s="4" t="n">
        <v>53</v>
      </c>
      <c r="L308" s="4" t="n">
        <v>14</v>
      </c>
      <c r="M308" s="4" t="n">
        <f aca="false">rittenfreddie[[#This Row],[Batt.perc.vertrek]]-rittenfreddie[[#This Row],[Batt.perc.aankomst]]</f>
        <v>39</v>
      </c>
      <c r="N308" s="25" t="n">
        <f aca="false">rittenfreddie[[#This Row],[Gereden kilometers]]/rittenfreddie[[#This Row],[Batt.perc.verbruikt]]</f>
        <v>0.923076923076923</v>
      </c>
      <c r="O308" s="6" t="s">
        <v>21</v>
      </c>
      <c r="P308" s="6"/>
      <c r="Q308" s="6" t="s">
        <v>22</v>
      </c>
    </row>
    <row r="309" customFormat="false" ht="13.8" hidden="false" customHeight="false" outlineLevel="0" collapsed="false">
      <c r="A309" s="0" t="n">
        <v>308</v>
      </c>
      <c r="B309" s="1" t="n">
        <v>44616</v>
      </c>
      <c r="C309" s="2" t="n">
        <f aca="false">YEAR(B309)</f>
        <v>2022</v>
      </c>
      <c r="D309" s="2" t="n">
        <f aca="false">WEEKNUM(B309,1)</f>
        <v>9</v>
      </c>
      <c r="E309" s="16" t="s">
        <v>18</v>
      </c>
      <c r="F309" s="0" t="s">
        <v>17</v>
      </c>
      <c r="G309" s="3" t="n">
        <v>6879</v>
      </c>
      <c r="H309" s="3" t="n">
        <v>6915</v>
      </c>
      <c r="I309" s="4" t="n">
        <f aca="false">H309-G309</f>
        <v>36</v>
      </c>
      <c r="J309" s="4" t="n">
        <v>3</v>
      </c>
      <c r="K309" s="4" t="n">
        <v>100</v>
      </c>
      <c r="L309" s="4" t="n">
        <v>55</v>
      </c>
      <c r="M309" s="4" t="n">
        <f aca="false">rittenfreddie[[#This Row],[Batt.perc.vertrek]]-rittenfreddie[[#This Row],[Batt.perc.aankomst]]</f>
        <v>45</v>
      </c>
      <c r="N309" s="25" t="n">
        <f aca="false">rittenfreddie[[#This Row],[Gereden kilometers]]/rittenfreddie[[#This Row],[Batt.perc.verbruikt]]</f>
        <v>0.8</v>
      </c>
      <c r="O309" s="6" t="s">
        <v>21</v>
      </c>
      <c r="P309" s="6"/>
      <c r="Q309" s="6" t="s">
        <v>22</v>
      </c>
    </row>
    <row r="310" customFormat="false" ht="13.8" hidden="false" customHeight="false" outlineLevel="0" collapsed="false">
      <c r="A310" s="0" t="n">
        <v>309</v>
      </c>
      <c r="B310" s="1" t="n">
        <v>44617</v>
      </c>
      <c r="C310" s="2" t="n">
        <f aca="false">YEAR(B310)</f>
        <v>2022</v>
      </c>
      <c r="D310" s="2" t="n">
        <f aca="false">WEEKNUM(B310,1)</f>
        <v>9</v>
      </c>
      <c r="E310" s="16" t="s">
        <v>17</v>
      </c>
      <c r="F310" s="16" t="s">
        <v>18</v>
      </c>
      <c r="G310" s="3" t="n">
        <v>6915</v>
      </c>
      <c r="H310" s="3" t="n">
        <v>6951</v>
      </c>
      <c r="I310" s="4" t="n">
        <f aca="false">H310-G310</f>
        <v>36</v>
      </c>
      <c r="J310" s="4" t="s">
        <v>26</v>
      </c>
      <c r="K310" s="4" t="n">
        <v>55</v>
      </c>
      <c r="L310" s="4" t="n">
        <v>10</v>
      </c>
      <c r="M310" s="4" t="n">
        <f aca="false">rittenfreddie[[#This Row],[Batt.perc.vertrek]]-rittenfreddie[[#This Row],[Batt.perc.aankomst]]</f>
        <v>45</v>
      </c>
      <c r="N310" s="25" t="n">
        <f aca="false">rittenfreddie[[#This Row],[Gereden kilometers]]/rittenfreddie[[#This Row],[Batt.perc.verbruikt]]</f>
        <v>0.8</v>
      </c>
      <c r="O310" s="6" t="s">
        <v>21</v>
      </c>
      <c r="P310" s="6"/>
      <c r="Q310" s="6" t="s">
        <v>22</v>
      </c>
    </row>
    <row r="311" customFormat="false" ht="13.8" hidden="false" customHeight="false" outlineLevel="0" collapsed="false">
      <c r="A311" s="0" t="n">
        <v>310</v>
      </c>
      <c r="B311" s="1" t="n">
        <v>44617</v>
      </c>
      <c r="C311" s="2" t="n">
        <f aca="false">YEAR(B311)</f>
        <v>2022</v>
      </c>
      <c r="D311" s="2" t="n">
        <f aca="false">WEEKNUM(B311,1)</f>
        <v>9</v>
      </c>
      <c r="E311" s="16" t="s">
        <v>18</v>
      </c>
      <c r="F311" s="0" t="s">
        <v>17</v>
      </c>
      <c r="G311" s="3" t="n">
        <v>6951</v>
      </c>
      <c r="H311" s="3" t="n">
        <v>6988</v>
      </c>
      <c r="I311" s="4" t="n">
        <f aca="false">H311-G311</f>
        <v>37</v>
      </c>
      <c r="J311" s="4" t="n">
        <v>5</v>
      </c>
      <c r="K311" s="4" t="n">
        <v>100</v>
      </c>
      <c r="L311" s="4" t="n">
        <v>61</v>
      </c>
      <c r="M311" s="4" t="n">
        <f aca="false">rittenfreddie[[#This Row],[Batt.perc.vertrek]]-rittenfreddie[[#This Row],[Batt.perc.aankomst]]</f>
        <v>39</v>
      </c>
      <c r="N311" s="25" t="n">
        <f aca="false">rittenfreddie[[#This Row],[Gereden kilometers]]/rittenfreddie[[#This Row],[Batt.perc.verbruikt]]</f>
        <v>0.948717948717949</v>
      </c>
      <c r="O311" s="6" t="s">
        <v>21</v>
      </c>
      <c r="P311" s="6"/>
      <c r="Q311" s="6" t="s">
        <v>22</v>
      </c>
    </row>
    <row r="312" customFormat="false" ht="13.8" hidden="false" customHeight="false" outlineLevel="0" collapsed="false">
      <c r="A312" s="0" t="n">
        <v>311</v>
      </c>
      <c r="B312" s="1" t="n">
        <v>44620</v>
      </c>
      <c r="C312" s="2" t="n">
        <f aca="false">YEAR(B312)</f>
        <v>2022</v>
      </c>
      <c r="D312" s="2" t="n">
        <f aca="false">WEEKNUM(B312,1)</f>
        <v>10</v>
      </c>
      <c r="E312" s="16" t="s">
        <v>17</v>
      </c>
      <c r="F312" s="16" t="s">
        <v>18</v>
      </c>
      <c r="G312" s="3" t="n">
        <v>6988</v>
      </c>
      <c r="H312" s="3" t="n">
        <v>7024</v>
      </c>
      <c r="I312" s="4" t="n">
        <f aca="false">H312-G312</f>
        <v>36</v>
      </c>
      <c r="J312" s="4" t="n">
        <v>-1</v>
      </c>
      <c r="K312" s="4" t="n">
        <v>61</v>
      </c>
      <c r="L312" s="4" t="n">
        <v>17</v>
      </c>
      <c r="M312" s="4" t="n">
        <f aca="false">rittenfreddie[[#This Row],[Batt.perc.vertrek]]-rittenfreddie[[#This Row],[Batt.perc.aankomst]]</f>
        <v>44</v>
      </c>
      <c r="N312" s="25" t="n">
        <f aca="false">rittenfreddie[[#This Row],[Gereden kilometers]]/rittenfreddie[[#This Row],[Batt.perc.verbruikt]]</f>
        <v>0.818181818181818</v>
      </c>
      <c r="O312" s="6" t="s">
        <v>21</v>
      </c>
      <c r="P312" s="6"/>
      <c r="Q312" s="6" t="s">
        <v>22</v>
      </c>
    </row>
    <row r="313" customFormat="false" ht="13.8" hidden="false" customHeight="false" outlineLevel="0" collapsed="false">
      <c r="A313" s="0" t="n">
        <v>312</v>
      </c>
      <c r="B313" s="1" t="n">
        <v>44620</v>
      </c>
      <c r="C313" s="2" t="n">
        <f aca="false">YEAR(B313)</f>
        <v>2022</v>
      </c>
      <c r="D313" s="2" t="n">
        <f aca="false">WEEKNUM(B313,1)</f>
        <v>10</v>
      </c>
      <c r="E313" s="16" t="s">
        <v>18</v>
      </c>
      <c r="F313" s="0" t="s">
        <v>17</v>
      </c>
      <c r="G313" s="3" t="n">
        <v>7024</v>
      </c>
      <c r="H313" s="3" t="n">
        <v>7060</v>
      </c>
      <c r="I313" s="4" t="n">
        <f aca="false">H313-G313</f>
        <v>36</v>
      </c>
      <c r="J313" s="4" t="n">
        <v>9</v>
      </c>
      <c r="K313" s="4" t="n">
        <v>100</v>
      </c>
      <c r="L313" s="4" t="n">
        <v>55</v>
      </c>
      <c r="M313" s="4" t="n">
        <f aca="false">rittenfreddie[[#This Row],[Batt.perc.vertrek]]-rittenfreddie[[#This Row],[Batt.perc.aankomst]]</f>
        <v>45</v>
      </c>
      <c r="N313" s="25" t="n">
        <f aca="false">rittenfreddie[[#This Row],[Gereden kilometers]]/rittenfreddie[[#This Row],[Batt.perc.verbruikt]]</f>
        <v>0.8</v>
      </c>
      <c r="O313" s="6" t="s">
        <v>21</v>
      </c>
      <c r="P313" s="6"/>
      <c r="Q313" s="6" t="s">
        <v>22</v>
      </c>
    </row>
    <row r="314" customFormat="false" ht="13.8" hidden="false" customHeight="false" outlineLevel="0" collapsed="false">
      <c r="A314" s="0" t="n">
        <v>313</v>
      </c>
      <c r="B314" s="1" t="n">
        <v>44621</v>
      </c>
      <c r="C314" s="2" t="n">
        <f aca="false">YEAR(B314)</f>
        <v>2022</v>
      </c>
      <c r="D314" s="2" t="n">
        <f aca="false">WEEKNUM(B314,1)</f>
        <v>10</v>
      </c>
      <c r="E314" s="16" t="s">
        <v>17</v>
      </c>
      <c r="F314" s="16" t="s">
        <v>18</v>
      </c>
      <c r="G314" s="3" t="n">
        <v>7060</v>
      </c>
      <c r="H314" s="3" t="n">
        <v>7096</v>
      </c>
      <c r="I314" s="4" t="n">
        <f aca="false">H314-G314</f>
        <v>36</v>
      </c>
      <c r="J314" s="4" t="s">
        <v>26</v>
      </c>
      <c r="K314" s="4" t="n">
        <v>55</v>
      </c>
      <c r="L314" s="4" t="n">
        <v>12</v>
      </c>
      <c r="M314" s="4" t="n">
        <f aca="false">rittenfreddie[[#This Row],[Batt.perc.vertrek]]-rittenfreddie[[#This Row],[Batt.perc.aankomst]]</f>
        <v>43</v>
      </c>
      <c r="N314" s="25" t="n">
        <f aca="false">rittenfreddie[[#This Row],[Gereden kilometers]]/rittenfreddie[[#This Row],[Batt.perc.verbruikt]]</f>
        <v>0.837209302325581</v>
      </c>
      <c r="O314" s="6" t="s">
        <v>21</v>
      </c>
      <c r="P314" s="6"/>
      <c r="Q314" s="6" t="s">
        <v>22</v>
      </c>
    </row>
    <row r="315" customFormat="false" ht="13.8" hidden="false" customHeight="false" outlineLevel="0" collapsed="false">
      <c r="A315" s="0" t="n">
        <v>314</v>
      </c>
      <c r="B315" s="1" t="n">
        <v>44621</v>
      </c>
      <c r="C315" s="2" t="n">
        <f aca="false">YEAR(B315)</f>
        <v>2022</v>
      </c>
      <c r="D315" s="2" t="n">
        <f aca="false">WEEKNUM(B315,1)</f>
        <v>10</v>
      </c>
      <c r="E315" s="16" t="s">
        <v>18</v>
      </c>
      <c r="F315" s="0" t="s">
        <v>17</v>
      </c>
      <c r="G315" s="3" t="n">
        <v>7096</v>
      </c>
      <c r="H315" s="3" t="n">
        <v>7132</v>
      </c>
      <c r="I315" s="4" t="n">
        <f aca="false">H315-G315</f>
        <v>36</v>
      </c>
      <c r="J315" s="4" t="n">
        <v>7</v>
      </c>
      <c r="K315" s="4" t="n">
        <v>100</v>
      </c>
      <c r="L315" s="4" t="n">
        <v>63</v>
      </c>
      <c r="M315" s="4" t="n">
        <f aca="false">rittenfreddie[[#This Row],[Batt.perc.vertrek]]-rittenfreddie[[#This Row],[Batt.perc.aankomst]]</f>
        <v>37</v>
      </c>
      <c r="N315" s="25" t="n">
        <f aca="false">rittenfreddie[[#This Row],[Gereden kilometers]]/rittenfreddie[[#This Row],[Batt.perc.verbruikt]]</f>
        <v>0.972972972972973</v>
      </c>
      <c r="O315" s="6" t="s">
        <v>21</v>
      </c>
      <c r="P315" s="6"/>
      <c r="Q315" s="6" t="s">
        <v>22</v>
      </c>
    </row>
    <row r="316" customFormat="false" ht="13.8" hidden="false" customHeight="false" outlineLevel="0" collapsed="false">
      <c r="A316" s="0" t="n">
        <v>315</v>
      </c>
      <c r="B316" s="1" t="n">
        <v>44622</v>
      </c>
      <c r="C316" s="2" t="n">
        <f aca="false">YEAR(B316)</f>
        <v>2022</v>
      </c>
      <c r="D316" s="2" t="n">
        <f aca="false">WEEKNUM(B316,1)</f>
        <v>10</v>
      </c>
      <c r="E316" s="16" t="s">
        <v>17</v>
      </c>
      <c r="F316" s="16" t="s">
        <v>18</v>
      </c>
      <c r="N316" s="25"/>
      <c r="O316" s="6" t="s">
        <v>19</v>
      </c>
      <c r="P316" s="6"/>
      <c r="Q316" s="6" t="s">
        <v>20</v>
      </c>
    </row>
    <row r="317" customFormat="false" ht="13.8" hidden="false" customHeight="false" outlineLevel="0" collapsed="false">
      <c r="A317" s="0" t="n">
        <v>316</v>
      </c>
      <c r="B317" s="1" t="n">
        <v>44622</v>
      </c>
      <c r="C317" s="2" t="n">
        <f aca="false">YEAR(B317)</f>
        <v>2022</v>
      </c>
      <c r="D317" s="2" t="n">
        <f aca="false">WEEKNUM(B317,1)</f>
        <v>10</v>
      </c>
      <c r="E317" s="16" t="s">
        <v>18</v>
      </c>
      <c r="F317" s="0" t="s">
        <v>17</v>
      </c>
      <c r="N317" s="25"/>
      <c r="O317" s="6" t="s">
        <v>19</v>
      </c>
      <c r="P317" s="6"/>
      <c r="Q317" s="6" t="s">
        <v>20</v>
      </c>
    </row>
    <row r="318" customFormat="false" ht="13.8" hidden="false" customHeight="false" outlineLevel="0" collapsed="false">
      <c r="A318" s="0" t="n">
        <v>317</v>
      </c>
      <c r="B318" s="1" t="n">
        <v>44623</v>
      </c>
      <c r="C318" s="2" t="n">
        <f aca="false">YEAR(B318)</f>
        <v>2022</v>
      </c>
      <c r="D318" s="2" t="n">
        <f aca="false">WEEKNUM(B318,1)</f>
        <v>10</v>
      </c>
      <c r="E318" s="16" t="s">
        <v>17</v>
      </c>
      <c r="F318" s="16" t="s">
        <v>18</v>
      </c>
      <c r="G318" s="3" t="n">
        <v>7132</v>
      </c>
      <c r="H318" s="3" t="n">
        <v>7168</v>
      </c>
      <c r="I318" s="4" t="n">
        <f aca="false">H318-G318</f>
        <v>36</v>
      </c>
      <c r="J318" s="4" t="n">
        <v>-1</v>
      </c>
      <c r="K318" s="4" t="n">
        <v>63</v>
      </c>
      <c r="L318" s="4" t="n">
        <v>18</v>
      </c>
      <c r="M318" s="4" t="n">
        <f aca="false">rittenfreddie[[#This Row],[Batt.perc.vertrek]]-rittenfreddie[[#This Row],[Batt.perc.aankomst]]</f>
        <v>45</v>
      </c>
      <c r="N318" s="25" t="n">
        <f aca="false">rittenfreddie[[#This Row],[Gereden kilometers]]/rittenfreddie[[#This Row],[Batt.perc.verbruikt]]</f>
        <v>0.8</v>
      </c>
      <c r="O318" s="6" t="s">
        <v>21</v>
      </c>
      <c r="P318" s="6"/>
      <c r="Q318" s="6" t="s">
        <v>22</v>
      </c>
    </row>
    <row r="319" customFormat="false" ht="13.8" hidden="false" customHeight="false" outlineLevel="0" collapsed="false">
      <c r="A319" s="0" t="n">
        <v>318</v>
      </c>
      <c r="B319" s="1" t="n">
        <v>44623</v>
      </c>
      <c r="C319" s="2" t="n">
        <f aca="false">YEAR(B319)</f>
        <v>2022</v>
      </c>
      <c r="D319" s="2" t="n">
        <f aca="false">WEEKNUM(B319,1)</f>
        <v>10</v>
      </c>
      <c r="E319" s="16" t="s">
        <v>18</v>
      </c>
      <c r="F319" s="0" t="s">
        <v>17</v>
      </c>
      <c r="G319" s="3" t="n">
        <v>7168</v>
      </c>
      <c r="H319" s="3" t="n">
        <v>7204</v>
      </c>
      <c r="I319" s="4" t="n">
        <f aca="false">H319-G319</f>
        <v>36</v>
      </c>
      <c r="J319" s="4" t="n">
        <v>8</v>
      </c>
      <c r="K319" s="4" t="n">
        <v>100</v>
      </c>
      <c r="L319" s="4" t="n">
        <v>58</v>
      </c>
      <c r="M319" s="4" t="n">
        <f aca="false">rittenfreddie[[#This Row],[Batt.perc.vertrek]]-rittenfreddie[[#This Row],[Batt.perc.aankomst]]</f>
        <v>42</v>
      </c>
      <c r="N319" s="25" t="n">
        <f aca="false">rittenfreddie[[#This Row],[Gereden kilometers]]/rittenfreddie[[#This Row],[Batt.perc.verbruikt]]</f>
        <v>0.857142857142857</v>
      </c>
      <c r="O319" s="6" t="s">
        <v>21</v>
      </c>
      <c r="P319" s="6"/>
      <c r="Q319" s="6" t="s">
        <v>22</v>
      </c>
    </row>
    <row r="320" customFormat="false" ht="13.8" hidden="false" customHeight="false" outlineLevel="0" collapsed="false">
      <c r="A320" s="0" t="n">
        <v>319</v>
      </c>
      <c r="B320" s="1" t="n">
        <v>44624</v>
      </c>
      <c r="C320" s="2" t="n">
        <f aca="false">YEAR(B320)</f>
        <v>2022</v>
      </c>
      <c r="D320" s="2" t="n">
        <f aca="false">WEEKNUM(B320,1)</f>
        <v>10</v>
      </c>
      <c r="E320" s="16" t="s">
        <v>17</v>
      </c>
      <c r="F320" s="16" t="s">
        <v>18</v>
      </c>
      <c r="G320" s="3" t="n">
        <v>7204</v>
      </c>
      <c r="H320" s="3" t="n">
        <v>7240</v>
      </c>
      <c r="I320" s="4" t="n">
        <f aca="false">H320-G320</f>
        <v>36</v>
      </c>
      <c r="J320" s="4" t="n">
        <v>-1</v>
      </c>
      <c r="K320" s="4" t="n">
        <v>58</v>
      </c>
      <c r="L320" s="4" t="n">
        <v>13</v>
      </c>
      <c r="M320" s="4" t="n">
        <f aca="false">rittenfreddie[[#This Row],[Batt.perc.vertrek]]-rittenfreddie[[#This Row],[Batt.perc.aankomst]]</f>
        <v>45</v>
      </c>
      <c r="N320" s="25" t="n">
        <f aca="false">rittenfreddie[[#This Row],[Gereden kilometers]]/rittenfreddie[[#This Row],[Batt.perc.verbruikt]]</f>
        <v>0.8</v>
      </c>
      <c r="O320" s="6" t="s">
        <v>21</v>
      </c>
      <c r="P320" s="6"/>
      <c r="Q320" s="6" t="s">
        <v>22</v>
      </c>
    </row>
    <row r="321" customFormat="false" ht="13.8" hidden="false" customHeight="false" outlineLevel="0" collapsed="false">
      <c r="A321" s="0" t="n">
        <v>320</v>
      </c>
      <c r="B321" s="1" t="n">
        <v>44624</v>
      </c>
      <c r="C321" s="2" t="n">
        <f aca="false">YEAR(B321)</f>
        <v>2022</v>
      </c>
      <c r="D321" s="2" t="n">
        <f aca="false">WEEKNUM(B321,1)</f>
        <v>10</v>
      </c>
      <c r="E321" s="16" t="s">
        <v>18</v>
      </c>
      <c r="F321" s="0" t="s">
        <v>25</v>
      </c>
      <c r="G321" s="3" t="n">
        <v>7240</v>
      </c>
      <c r="H321" s="3" t="n">
        <v>7259</v>
      </c>
      <c r="I321" s="4" t="n">
        <f aca="false">H321-G321</f>
        <v>19</v>
      </c>
      <c r="J321" s="4" t="n">
        <v>9</v>
      </c>
      <c r="K321" s="4" t="n">
        <v>100</v>
      </c>
      <c r="L321" s="4" t="n">
        <v>78</v>
      </c>
      <c r="M321" s="4" t="n">
        <f aca="false">rittenfreddie[[#This Row],[Batt.perc.vertrek]]-rittenfreddie[[#This Row],[Batt.perc.aankomst]]</f>
        <v>22</v>
      </c>
      <c r="N321" s="25" t="n">
        <f aca="false">rittenfreddie[[#This Row],[Gereden kilometers]]/rittenfreddie[[#This Row],[Batt.perc.verbruikt]]</f>
        <v>0.863636363636364</v>
      </c>
      <c r="O321" s="6" t="s">
        <v>21</v>
      </c>
      <c r="P321" s="6"/>
      <c r="Q321" s="6" t="s">
        <v>22</v>
      </c>
    </row>
    <row r="322" customFormat="false" ht="13.8" hidden="false" customHeight="false" outlineLevel="0" collapsed="false">
      <c r="A322" s="0" t="n">
        <v>321</v>
      </c>
      <c r="B322" s="1" t="n">
        <v>44624</v>
      </c>
      <c r="C322" s="2" t="n">
        <f aca="false">YEAR(B322)</f>
        <v>2022</v>
      </c>
      <c r="D322" s="2" t="n">
        <f aca="false">WEEKNUM(B322,1)</f>
        <v>10</v>
      </c>
      <c r="E322" s="16" t="s">
        <v>25</v>
      </c>
      <c r="F322" s="0" t="s">
        <v>17</v>
      </c>
      <c r="G322" s="3" t="n">
        <v>7259</v>
      </c>
      <c r="H322" s="3" t="n">
        <v>7283</v>
      </c>
      <c r="I322" s="4" t="n">
        <f aca="false">H322-G322</f>
        <v>24</v>
      </c>
      <c r="J322" s="4" t="n">
        <v>6</v>
      </c>
      <c r="K322" s="4" t="n">
        <v>78</v>
      </c>
      <c r="L322" s="4" t="n">
        <v>49</v>
      </c>
      <c r="M322" s="4" t="n">
        <f aca="false">rittenfreddie[[#This Row],[Batt.perc.vertrek]]-rittenfreddie[[#This Row],[Batt.perc.aankomst]]</f>
        <v>29</v>
      </c>
      <c r="N322" s="25" t="n">
        <f aca="false">rittenfreddie[[#This Row],[Gereden kilometers]]/rittenfreddie[[#This Row],[Batt.perc.verbruikt]]</f>
        <v>0.827586206896552</v>
      </c>
      <c r="O322" s="6" t="s">
        <v>21</v>
      </c>
      <c r="P322" s="6"/>
      <c r="Q322" s="6" t="s">
        <v>22</v>
      </c>
    </row>
    <row r="323" customFormat="false" ht="13.8" hidden="false" customHeight="false" outlineLevel="0" collapsed="false">
      <c r="A323" s="0" t="n">
        <v>322</v>
      </c>
      <c r="B323" s="1" t="n">
        <v>44627</v>
      </c>
      <c r="C323" s="2" t="n">
        <f aca="false">YEAR(B323)</f>
        <v>2022</v>
      </c>
      <c r="D323" s="2" t="n">
        <f aca="false">WEEKNUM(B323,1)</f>
        <v>11</v>
      </c>
      <c r="E323" s="16" t="s">
        <v>17</v>
      </c>
      <c r="F323" s="16" t="s">
        <v>18</v>
      </c>
      <c r="G323" s="3" t="n">
        <v>7283</v>
      </c>
      <c r="H323" s="3" t="n">
        <v>7319</v>
      </c>
      <c r="I323" s="4" t="n">
        <f aca="false">H323-G323</f>
        <v>36</v>
      </c>
      <c r="J323" s="4" t="n">
        <v>-3</v>
      </c>
      <c r="K323" s="4" t="n">
        <v>49</v>
      </c>
      <c r="L323" s="4" t="n">
        <v>7</v>
      </c>
      <c r="M323" s="4" t="n">
        <f aca="false">rittenfreddie[[#This Row],[Batt.perc.vertrek]]-rittenfreddie[[#This Row],[Batt.perc.aankomst]]</f>
        <v>42</v>
      </c>
      <c r="N323" s="25" t="n">
        <f aca="false">rittenfreddie[[#This Row],[Gereden kilometers]]/rittenfreddie[[#This Row],[Batt.perc.verbruikt]]</f>
        <v>0.857142857142857</v>
      </c>
      <c r="O323" s="6" t="s">
        <v>21</v>
      </c>
      <c r="P323" s="6"/>
      <c r="Q323" s="6" t="s">
        <v>22</v>
      </c>
    </row>
    <row r="324" customFormat="false" ht="13.8" hidden="false" customHeight="false" outlineLevel="0" collapsed="false">
      <c r="A324" s="0" t="n">
        <v>323</v>
      </c>
      <c r="B324" s="1" t="n">
        <v>44627</v>
      </c>
      <c r="C324" s="2" t="n">
        <f aca="false">YEAR(B324)</f>
        <v>2022</v>
      </c>
      <c r="D324" s="2" t="n">
        <f aca="false">WEEKNUM(B324,1)</f>
        <v>11</v>
      </c>
      <c r="E324" s="16" t="s">
        <v>18</v>
      </c>
      <c r="F324" s="0" t="s">
        <v>17</v>
      </c>
      <c r="G324" s="3" t="n">
        <v>7319</v>
      </c>
      <c r="H324" s="3" t="n">
        <v>7354</v>
      </c>
      <c r="I324" s="4" t="n">
        <f aca="false">H324-G324</f>
        <v>35</v>
      </c>
      <c r="J324" s="4" t="n">
        <v>7</v>
      </c>
      <c r="K324" s="4" t="n">
        <v>100</v>
      </c>
      <c r="L324" s="4" t="n">
        <v>61</v>
      </c>
      <c r="M324" s="4" t="n">
        <f aca="false">rittenfreddie[[#This Row],[Batt.perc.vertrek]]-rittenfreddie[[#This Row],[Batt.perc.aankomst]]</f>
        <v>39</v>
      </c>
      <c r="N324" s="25" t="n">
        <f aca="false">rittenfreddie[[#This Row],[Gereden kilometers]]/rittenfreddie[[#This Row],[Batt.perc.verbruikt]]</f>
        <v>0.897435897435898</v>
      </c>
      <c r="O324" s="6" t="s">
        <v>21</v>
      </c>
      <c r="P324" s="6"/>
      <c r="Q324" s="6" t="s">
        <v>22</v>
      </c>
    </row>
    <row r="325" customFormat="false" ht="13.8" hidden="false" customHeight="false" outlineLevel="0" collapsed="false">
      <c r="A325" s="0" t="n">
        <v>324</v>
      </c>
      <c r="B325" s="1" t="n">
        <v>44628</v>
      </c>
      <c r="C325" s="2" t="n">
        <f aca="false">YEAR(B325)</f>
        <v>2022</v>
      </c>
      <c r="D325" s="2" t="n">
        <f aca="false">WEEKNUM(B325,1)</f>
        <v>11</v>
      </c>
      <c r="E325" s="16" t="s">
        <v>17</v>
      </c>
      <c r="F325" s="16" t="s">
        <v>18</v>
      </c>
      <c r="G325" s="3" t="n">
        <v>7372</v>
      </c>
      <c r="H325" s="3" t="n">
        <v>7408</v>
      </c>
      <c r="I325" s="4" t="n">
        <f aca="false">H325-G325</f>
        <v>36</v>
      </c>
      <c r="J325" s="4" t="n">
        <v>-2</v>
      </c>
      <c r="K325" s="4" t="n">
        <v>64</v>
      </c>
      <c r="L325" s="4" t="n">
        <v>20</v>
      </c>
      <c r="M325" s="4" t="n">
        <f aca="false">rittenfreddie[[#This Row],[Batt.perc.vertrek]]-rittenfreddie[[#This Row],[Batt.perc.aankomst]]</f>
        <v>44</v>
      </c>
      <c r="N325" s="25" t="n">
        <f aca="false">rittenfreddie[[#This Row],[Gereden kilometers]]/rittenfreddie[[#This Row],[Batt.perc.verbruikt]]</f>
        <v>0.818181818181818</v>
      </c>
      <c r="O325" s="6" t="s">
        <v>21</v>
      </c>
      <c r="P325" s="6"/>
      <c r="Q325" s="6" t="s">
        <v>22</v>
      </c>
    </row>
    <row r="326" customFormat="false" ht="13.8" hidden="false" customHeight="false" outlineLevel="0" collapsed="false">
      <c r="A326" s="0" t="n">
        <v>325</v>
      </c>
      <c r="B326" s="1" t="n">
        <v>44628</v>
      </c>
      <c r="C326" s="2" t="n">
        <f aca="false">YEAR(B326)</f>
        <v>2022</v>
      </c>
      <c r="D326" s="2" t="n">
        <f aca="false">WEEKNUM(B326,1)</f>
        <v>11</v>
      </c>
      <c r="E326" s="16" t="s">
        <v>18</v>
      </c>
      <c r="F326" s="0" t="s">
        <v>17</v>
      </c>
      <c r="G326" s="3" t="n">
        <v>7408</v>
      </c>
      <c r="H326" s="3" t="n">
        <v>7444</v>
      </c>
      <c r="I326" s="4" t="n">
        <f aca="false">H326-G326</f>
        <v>36</v>
      </c>
      <c r="J326" s="4" t="n">
        <v>9</v>
      </c>
      <c r="K326" s="4" t="n">
        <v>100</v>
      </c>
      <c r="L326" s="4" t="n">
        <v>57</v>
      </c>
      <c r="M326" s="4" t="n">
        <f aca="false">rittenfreddie[[#This Row],[Batt.perc.vertrek]]-rittenfreddie[[#This Row],[Batt.perc.aankomst]]</f>
        <v>43</v>
      </c>
      <c r="N326" s="25" t="n">
        <f aca="false">rittenfreddie[[#This Row],[Gereden kilometers]]/rittenfreddie[[#This Row],[Batt.perc.verbruikt]]</f>
        <v>0.837209302325581</v>
      </c>
      <c r="O326" s="6" t="s">
        <v>21</v>
      </c>
      <c r="P326" s="6"/>
      <c r="Q326" s="6" t="s">
        <v>22</v>
      </c>
    </row>
    <row r="327" customFormat="false" ht="13.8" hidden="false" customHeight="false" outlineLevel="0" collapsed="false">
      <c r="A327" s="0" t="n">
        <v>326</v>
      </c>
      <c r="B327" s="1" t="n">
        <v>44629</v>
      </c>
      <c r="C327" s="2" t="n">
        <f aca="false">YEAR(B327)</f>
        <v>2022</v>
      </c>
      <c r="D327" s="2" t="n">
        <f aca="false">WEEKNUM(B327,1)</f>
        <v>11</v>
      </c>
      <c r="E327" s="16" t="s">
        <v>17</v>
      </c>
      <c r="F327" s="16" t="s">
        <v>18</v>
      </c>
      <c r="G327" s="3" t="n">
        <v>7457</v>
      </c>
      <c r="H327" s="3" t="n">
        <v>7493</v>
      </c>
      <c r="I327" s="4" t="n">
        <f aca="false">H327-G327</f>
        <v>36</v>
      </c>
      <c r="J327" s="4" t="n">
        <v>-1</v>
      </c>
      <c r="K327" s="4" t="n">
        <v>50</v>
      </c>
      <c r="L327" s="4" t="n">
        <v>6</v>
      </c>
      <c r="M327" s="4" t="n">
        <f aca="false">rittenfreddie[[#This Row],[Batt.perc.vertrek]]-rittenfreddie[[#This Row],[Batt.perc.aankomst]]</f>
        <v>44</v>
      </c>
      <c r="N327" s="25" t="n">
        <f aca="false">rittenfreddie[[#This Row],[Gereden kilometers]]/rittenfreddie[[#This Row],[Batt.perc.verbruikt]]</f>
        <v>0.818181818181818</v>
      </c>
      <c r="O327" s="6" t="s">
        <v>21</v>
      </c>
      <c r="P327" s="6"/>
      <c r="Q327" s="6" t="s">
        <v>22</v>
      </c>
    </row>
    <row r="328" customFormat="false" ht="13.8" hidden="false" customHeight="false" outlineLevel="0" collapsed="false">
      <c r="A328" s="0" t="n">
        <v>327</v>
      </c>
      <c r="B328" s="1" t="n">
        <v>44629</v>
      </c>
      <c r="C328" s="2" t="n">
        <f aca="false">YEAR(B328)</f>
        <v>2022</v>
      </c>
      <c r="D328" s="2" t="n">
        <f aca="false">WEEKNUM(B328,1)</f>
        <v>11</v>
      </c>
      <c r="E328" s="16" t="s">
        <v>18</v>
      </c>
      <c r="F328" s="0" t="s">
        <v>17</v>
      </c>
      <c r="G328" s="3" t="n">
        <v>7493</v>
      </c>
      <c r="H328" s="3" t="n">
        <v>7529</v>
      </c>
      <c r="I328" s="4" t="n">
        <f aca="false">H328-G328</f>
        <v>36</v>
      </c>
      <c r="J328" s="4" t="n">
        <v>12</v>
      </c>
      <c r="K328" s="4" t="n">
        <v>100</v>
      </c>
      <c r="L328" s="4" t="n">
        <v>55</v>
      </c>
      <c r="M328" s="4" t="n">
        <f aca="false">rittenfreddie[[#This Row],[Batt.perc.vertrek]]-rittenfreddie[[#This Row],[Batt.perc.aankomst]]</f>
        <v>45</v>
      </c>
      <c r="N328" s="25" t="n">
        <f aca="false">rittenfreddie[[#This Row],[Gereden kilometers]]/rittenfreddie[[#This Row],[Batt.perc.verbruikt]]</f>
        <v>0.8</v>
      </c>
      <c r="O328" s="6" t="s">
        <v>21</v>
      </c>
      <c r="P328" s="6"/>
      <c r="Q328" s="6" t="s">
        <v>22</v>
      </c>
    </row>
    <row r="329" customFormat="false" ht="13.8" hidden="false" customHeight="false" outlineLevel="0" collapsed="false">
      <c r="A329" s="0" t="n">
        <v>328</v>
      </c>
      <c r="B329" s="1" t="n">
        <v>44630</v>
      </c>
      <c r="C329" s="2" t="n">
        <f aca="false">YEAR(B329)</f>
        <v>2022</v>
      </c>
      <c r="D329" s="2" t="n">
        <f aca="false">WEEKNUM(B329,1)</f>
        <v>11</v>
      </c>
      <c r="E329" s="16" t="s">
        <v>17</v>
      </c>
      <c r="F329" s="16" t="s">
        <v>18</v>
      </c>
      <c r="G329" s="3" t="n">
        <v>7529</v>
      </c>
      <c r="H329" s="3" t="n">
        <v>7565</v>
      </c>
      <c r="I329" s="4" t="n">
        <f aca="false">H329-G329</f>
        <v>36</v>
      </c>
      <c r="J329" s="4" t="s">
        <v>26</v>
      </c>
      <c r="K329" s="4" t="n">
        <v>55</v>
      </c>
      <c r="L329" s="4" t="n">
        <v>11</v>
      </c>
      <c r="M329" s="4" t="n">
        <f aca="false">rittenfreddie[[#This Row],[Batt.perc.vertrek]]-rittenfreddie[[#This Row],[Batt.perc.aankomst]]</f>
        <v>44</v>
      </c>
      <c r="N329" s="25" t="n">
        <f aca="false">rittenfreddie[[#This Row],[Gereden kilometers]]/rittenfreddie[[#This Row],[Batt.perc.verbruikt]]</f>
        <v>0.818181818181818</v>
      </c>
      <c r="O329" s="6" t="s">
        <v>21</v>
      </c>
      <c r="P329" s="6"/>
      <c r="Q329" s="6" t="s">
        <v>22</v>
      </c>
    </row>
    <row r="330" customFormat="false" ht="13.8" hidden="false" customHeight="false" outlineLevel="0" collapsed="false">
      <c r="A330" s="0" t="n">
        <v>329</v>
      </c>
      <c r="B330" s="1" t="n">
        <v>44630</v>
      </c>
      <c r="C330" s="2" t="n">
        <f aca="false">YEAR(B330)</f>
        <v>2022</v>
      </c>
      <c r="D330" s="2" t="n">
        <f aca="false">WEEKNUM(B330,1)</f>
        <v>11</v>
      </c>
      <c r="E330" s="16" t="s">
        <v>18</v>
      </c>
      <c r="F330" s="0" t="s">
        <v>17</v>
      </c>
      <c r="G330" s="3" t="n">
        <v>7565</v>
      </c>
      <c r="H330" s="3" t="n">
        <v>7602</v>
      </c>
      <c r="I330" s="4" t="n">
        <f aca="false">H330-G330</f>
        <v>37</v>
      </c>
      <c r="J330" s="4" t="n">
        <v>14</v>
      </c>
      <c r="K330" s="4" t="n">
        <v>100</v>
      </c>
      <c r="L330" s="4" t="n">
        <v>54</v>
      </c>
      <c r="M330" s="4" t="n">
        <f aca="false">rittenfreddie[[#This Row],[Batt.perc.vertrek]]-rittenfreddie[[#This Row],[Batt.perc.aankomst]]</f>
        <v>46</v>
      </c>
      <c r="N330" s="25" t="n">
        <f aca="false">rittenfreddie[[#This Row],[Gereden kilometers]]/rittenfreddie[[#This Row],[Batt.perc.verbruikt]]</f>
        <v>0.804347826086957</v>
      </c>
      <c r="O330" s="6" t="s">
        <v>21</v>
      </c>
      <c r="P330" s="6"/>
      <c r="Q330" s="6" t="s">
        <v>22</v>
      </c>
    </row>
    <row r="331" customFormat="false" ht="13.8" hidden="false" customHeight="false" outlineLevel="0" collapsed="false">
      <c r="A331" s="0" t="n">
        <v>330</v>
      </c>
      <c r="B331" s="1" t="n">
        <v>44634</v>
      </c>
      <c r="C331" s="2" t="n">
        <f aca="false">YEAR(B331)</f>
        <v>2022</v>
      </c>
      <c r="D331" s="2" t="n">
        <f aca="false">WEEKNUM(B331,1)</f>
        <v>12</v>
      </c>
      <c r="E331" s="16" t="s">
        <v>17</v>
      </c>
      <c r="F331" s="16" t="s">
        <v>18</v>
      </c>
      <c r="G331" s="3" t="n">
        <v>7639</v>
      </c>
      <c r="H331" s="3" t="n">
        <v>7675</v>
      </c>
      <c r="I331" s="4" t="n">
        <f aca="false">H331-G331</f>
        <v>36</v>
      </c>
      <c r="J331" s="4" t="n">
        <v>8</v>
      </c>
      <c r="K331" s="4" t="n">
        <v>100</v>
      </c>
      <c r="L331" s="4" t="n">
        <v>62</v>
      </c>
      <c r="M331" s="4" t="n">
        <f aca="false">rittenfreddie[[#This Row],[Batt.perc.vertrek]]-rittenfreddie[[#This Row],[Batt.perc.aankomst]]</f>
        <v>38</v>
      </c>
      <c r="N331" s="25" t="n">
        <f aca="false">rittenfreddie[[#This Row],[Gereden kilometers]]/rittenfreddie[[#This Row],[Batt.perc.verbruikt]]</f>
        <v>0.947368421052632</v>
      </c>
      <c r="O331" s="6" t="s">
        <v>21</v>
      </c>
      <c r="P331" s="6"/>
      <c r="Q331" s="6" t="s">
        <v>22</v>
      </c>
    </row>
    <row r="332" customFormat="false" ht="13.8" hidden="false" customHeight="false" outlineLevel="0" collapsed="false">
      <c r="A332" s="0" t="n">
        <v>331</v>
      </c>
      <c r="B332" s="1" t="n">
        <v>44634</v>
      </c>
      <c r="C332" s="2" t="n">
        <f aca="false">YEAR(B332)</f>
        <v>2022</v>
      </c>
      <c r="D332" s="2" t="n">
        <f aca="false">WEEKNUM(B332,1)</f>
        <v>12</v>
      </c>
      <c r="E332" s="16" t="s">
        <v>18</v>
      </c>
      <c r="F332" s="0" t="s">
        <v>17</v>
      </c>
      <c r="G332" s="3" t="n">
        <v>7675</v>
      </c>
      <c r="H332" s="3" t="n">
        <v>7710</v>
      </c>
      <c r="I332" s="4" t="n">
        <f aca="false">H332-G332</f>
        <v>35</v>
      </c>
      <c r="J332" s="4" t="n">
        <v>11</v>
      </c>
      <c r="K332" s="4" t="n">
        <v>100</v>
      </c>
      <c r="L332" s="4" t="n">
        <v>60</v>
      </c>
      <c r="M332" s="4" t="n">
        <f aca="false">rittenfreddie[[#This Row],[Batt.perc.vertrek]]-rittenfreddie[[#This Row],[Batt.perc.aankomst]]</f>
        <v>40</v>
      </c>
      <c r="N332" s="25" t="n">
        <f aca="false">rittenfreddie[[#This Row],[Gereden kilometers]]/rittenfreddie[[#This Row],[Batt.perc.verbruikt]]</f>
        <v>0.875</v>
      </c>
      <c r="O332" s="6" t="s">
        <v>21</v>
      </c>
      <c r="P332" s="6"/>
      <c r="Q332" s="6" t="s">
        <v>22</v>
      </c>
    </row>
    <row r="333" customFormat="false" ht="13.8" hidden="false" customHeight="false" outlineLevel="0" collapsed="false">
      <c r="A333" s="0" t="n">
        <v>332</v>
      </c>
      <c r="B333" s="1" t="n">
        <v>44635</v>
      </c>
      <c r="C333" s="2" t="n">
        <f aca="false">YEAR(B333)</f>
        <v>2022</v>
      </c>
      <c r="D333" s="2" t="n">
        <f aca="false">WEEKNUM(B333,1)</f>
        <v>12</v>
      </c>
      <c r="E333" s="16" t="s">
        <v>17</v>
      </c>
      <c r="F333" s="0" t="s">
        <v>32</v>
      </c>
      <c r="G333" s="3" t="n">
        <v>7729</v>
      </c>
      <c r="H333" s="3" t="n">
        <v>7766</v>
      </c>
      <c r="I333" s="4" t="n">
        <f aca="false">H333-G333</f>
        <v>37</v>
      </c>
      <c r="J333" s="4" t="n">
        <v>6</v>
      </c>
      <c r="K333" s="4" t="n">
        <v>68</v>
      </c>
      <c r="L333" s="4" t="n">
        <v>24</v>
      </c>
      <c r="M333" s="4" t="n">
        <f aca="false">rittenfreddie[[#This Row],[Batt.perc.vertrek]]-rittenfreddie[[#This Row],[Batt.perc.aankomst]]</f>
        <v>44</v>
      </c>
      <c r="N333" s="25" t="n">
        <f aca="false">rittenfreddie[[#This Row],[Gereden kilometers]]/rittenfreddie[[#This Row],[Batt.perc.verbruikt]]</f>
        <v>0.840909090909091</v>
      </c>
      <c r="O333" s="6" t="s">
        <v>21</v>
      </c>
      <c r="P333" s="6"/>
      <c r="Q333" s="6" t="s">
        <v>22</v>
      </c>
    </row>
    <row r="334" customFormat="false" ht="13.8" hidden="false" customHeight="false" outlineLevel="0" collapsed="false">
      <c r="A334" s="0" t="n">
        <v>333</v>
      </c>
      <c r="B334" s="1" t="n">
        <v>44635</v>
      </c>
      <c r="C334" s="2" t="n">
        <f aca="false">YEAR(B334)</f>
        <v>2022</v>
      </c>
      <c r="D334" s="2" t="n">
        <f aca="false">WEEKNUM(B334,1)</f>
        <v>12</v>
      </c>
      <c r="E334" s="16" t="s">
        <v>33</v>
      </c>
      <c r="F334" s="0" t="s">
        <v>17</v>
      </c>
      <c r="G334" s="3" t="n">
        <v>7766</v>
      </c>
      <c r="H334" s="3" t="n">
        <v>7805</v>
      </c>
      <c r="I334" s="4" t="n">
        <f aca="false">H334-G334</f>
        <v>39</v>
      </c>
      <c r="J334" s="4" t="n">
        <v>12</v>
      </c>
      <c r="K334" s="4" t="n">
        <v>100</v>
      </c>
      <c r="L334" s="4" t="n">
        <v>56</v>
      </c>
      <c r="M334" s="4" t="n">
        <f aca="false">rittenfreddie[[#This Row],[Batt.perc.vertrek]]-rittenfreddie[[#This Row],[Batt.perc.aankomst]]</f>
        <v>44</v>
      </c>
      <c r="N334" s="25" t="n">
        <f aca="false">rittenfreddie[[#This Row],[Gereden kilometers]]/rittenfreddie[[#This Row],[Batt.perc.verbruikt]]</f>
        <v>0.886363636363636</v>
      </c>
      <c r="O334" s="6" t="s">
        <v>21</v>
      </c>
      <c r="P334" s="6"/>
      <c r="Q334" s="6" t="s">
        <v>22</v>
      </c>
    </row>
    <row r="335" customFormat="false" ht="13.8" hidden="false" customHeight="false" outlineLevel="0" collapsed="false">
      <c r="A335" s="0" t="n">
        <v>334</v>
      </c>
      <c r="B335" s="1" t="n">
        <v>44636</v>
      </c>
      <c r="C335" s="2" t="n">
        <f aca="false">YEAR(B335)</f>
        <v>2022</v>
      </c>
      <c r="D335" s="2" t="n">
        <f aca="false">WEEKNUM(B335,1)</f>
        <v>12</v>
      </c>
      <c r="E335" s="16" t="s">
        <v>17</v>
      </c>
      <c r="F335" s="16" t="s">
        <v>18</v>
      </c>
      <c r="G335" s="3" t="n">
        <v>7817</v>
      </c>
      <c r="H335" s="3" t="n">
        <v>7854</v>
      </c>
      <c r="I335" s="4" t="n">
        <f aca="false">H335-G335</f>
        <v>37</v>
      </c>
      <c r="J335" s="4" t="n">
        <v>5</v>
      </c>
      <c r="K335" s="4" t="n">
        <v>63</v>
      </c>
      <c r="L335" s="4" t="n">
        <v>18</v>
      </c>
      <c r="M335" s="4" t="n">
        <f aca="false">rittenfreddie[[#This Row],[Batt.perc.vertrek]]-rittenfreddie[[#This Row],[Batt.perc.aankomst]]</f>
        <v>45</v>
      </c>
      <c r="N335" s="25" t="n">
        <f aca="false">rittenfreddie[[#This Row],[Gereden kilometers]]/rittenfreddie[[#This Row],[Batt.perc.verbruikt]]</f>
        <v>0.822222222222222</v>
      </c>
      <c r="O335" s="6" t="s">
        <v>21</v>
      </c>
      <c r="P335" s="6"/>
      <c r="Q335" s="6" t="s">
        <v>22</v>
      </c>
    </row>
    <row r="336" customFormat="false" ht="13.8" hidden="false" customHeight="false" outlineLevel="0" collapsed="false">
      <c r="A336" s="0" t="n">
        <v>335</v>
      </c>
      <c r="B336" s="1" t="n">
        <v>44636</v>
      </c>
      <c r="C336" s="2" t="n">
        <f aca="false">YEAR(B336)</f>
        <v>2022</v>
      </c>
      <c r="D336" s="2" t="n">
        <f aca="false">WEEKNUM(B336,1)</f>
        <v>12</v>
      </c>
      <c r="E336" s="16" t="s">
        <v>18</v>
      </c>
      <c r="F336" s="0" t="s">
        <v>17</v>
      </c>
      <c r="G336" s="3" t="n">
        <v>7854</v>
      </c>
      <c r="H336" s="3" t="n">
        <v>7890</v>
      </c>
      <c r="I336" s="4" t="n">
        <f aca="false">H336-G336</f>
        <v>36</v>
      </c>
      <c r="J336" s="4" t="n">
        <v>13</v>
      </c>
      <c r="K336" s="4" t="n">
        <v>100</v>
      </c>
      <c r="L336" s="4" t="n">
        <v>55</v>
      </c>
      <c r="M336" s="4" t="n">
        <f aca="false">rittenfreddie[[#This Row],[Batt.perc.vertrek]]-rittenfreddie[[#This Row],[Batt.perc.aankomst]]</f>
        <v>45</v>
      </c>
      <c r="N336" s="25" t="n">
        <f aca="false">rittenfreddie[[#This Row],[Gereden kilometers]]/rittenfreddie[[#This Row],[Batt.perc.verbruikt]]</f>
        <v>0.8</v>
      </c>
      <c r="O336" s="6" t="s">
        <v>21</v>
      </c>
      <c r="P336" s="6"/>
      <c r="Q336" s="6" t="s">
        <v>22</v>
      </c>
    </row>
    <row r="337" customFormat="false" ht="13.8" hidden="false" customHeight="false" outlineLevel="0" collapsed="false">
      <c r="A337" s="0" t="n">
        <v>336</v>
      </c>
      <c r="B337" s="1" t="n">
        <v>44637</v>
      </c>
      <c r="C337" s="2" t="n">
        <f aca="false">YEAR(B337)</f>
        <v>2022</v>
      </c>
      <c r="D337" s="2" t="n">
        <f aca="false">WEEKNUM(B337,1)</f>
        <v>12</v>
      </c>
      <c r="E337" s="16" t="s">
        <v>17</v>
      </c>
      <c r="F337" s="16" t="s">
        <v>18</v>
      </c>
      <c r="G337" s="3" t="n">
        <v>7890</v>
      </c>
      <c r="H337" s="3" t="n">
        <v>7926</v>
      </c>
      <c r="I337" s="4" t="n">
        <f aca="false">H337-G337</f>
        <v>36</v>
      </c>
      <c r="J337" s="4" t="s">
        <v>26</v>
      </c>
      <c r="K337" s="4" t="n">
        <v>55</v>
      </c>
      <c r="L337" s="4" t="n">
        <v>7</v>
      </c>
      <c r="M337" s="4" t="n">
        <f aca="false">rittenfreddie[[#This Row],[Batt.perc.vertrek]]-rittenfreddie[[#This Row],[Batt.perc.aankomst]]</f>
        <v>48</v>
      </c>
      <c r="N337" s="25" t="n">
        <f aca="false">rittenfreddie[[#This Row],[Gereden kilometers]]/rittenfreddie[[#This Row],[Batt.perc.verbruikt]]</f>
        <v>0.75</v>
      </c>
      <c r="O337" s="6" t="s">
        <v>21</v>
      </c>
      <c r="P337" s="6"/>
      <c r="Q337" s="6" t="s">
        <v>22</v>
      </c>
    </row>
    <row r="338" customFormat="false" ht="13.8" hidden="false" customHeight="false" outlineLevel="0" collapsed="false">
      <c r="A338" s="0" t="n">
        <v>337</v>
      </c>
      <c r="B338" s="1" t="n">
        <v>44637</v>
      </c>
      <c r="C338" s="2" t="n">
        <f aca="false">YEAR(B338)</f>
        <v>2022</v>
      </c>
      <c r="D338" s="2" t="n">
        <f aca="false">WEEKNUM(B338,1)</f>
        <v>12</v>
      </c>
      <c r="E338" s="16" t="s">
        <v>18</v>
      </c>
      <c r="F338" s="0" t="s">
        <v>17</v>
      </c>
      <c r="G338" s="3" t="n">
        <v>7926</v>
      </c>
      <c r="H338" s="3" t="n">
        <v>7962</v>
      </c>
      <c r="I338" s="4" t="n">
        <f aca="false">H338-G338</f>
        <v>36</v>
      </c>
      <c r="J338" s="4" t="n">
        <v>10</v>
      </c>
      <c r="K338" s="4" t="n">
        <v>100</v>
      </c>
      <c r="L338" s="4" t="n">
        <v>60</v>
      </c>
      <c r="M338" s="4" t="n">
        <f aca="false">rittenfreddie[[#This Row],[Batt.perc.vertrek]]-rittenfreddie[[#This Row],[Batt.perc.aankomst]]</f>
        <v>40</v>
      </c>
      <c r="N338" s="25" t="n">
        <f aca="false">rittenfreddie[[#This Row],[Gereden kilometers]]/rittenfreddie[[#This Row],[Batt.perc.verbruikt]]</f>
        <v>0.9</v>
      </c>
      <c r="O338" s="6" t="s">
        <v>21</v>
      </c>
      <c r="P338" s="6"/>
      <c r="Q338" s="6" t="s">
        <v>22</v>
      </c>
    </row>
    <row r="339" customFormat="false" ht="13.8" hidden="false" customHeight="false" outlineLevel="0" collapsed="false">
      <c r="A339" s="0" t="n">
        <v>338</v>
      </c>
      <c r="B339" s="1" t="n">
        <v>44638</v>
      </c>
      <c r="C339" s="2" t="n">
        <f aca="false">YEAR(B339)</f>
        <v>2022</v>
      </c>
      <c r="D339" s="2" t="n">
        <f aca="false">WEEKNUM(B339,1)</f>
        <v>12</v>
      </c>
      <c r="E339" s="16" t="s">
        <v>17</v>
      </c>
      <c r="F339" s="16" t="s">
        <v>18</v>
      </c>
      <c r="G339" s="3" t="n">
        <v>7980</v>
      </c>
      <c r="H339" s="3" t="n">
        <v>8016</v>
      </c>
      <c r="I339" s="4" t="n">
        <f aca="false">H339-G339</f>
        <v>36</v>
      </c>
      <c r="J339" s="4" t="s">
        <v>26</v>
      </c>
      <c r="K339" s="4" t="n">
        <v>60</v>
      </c>
      <c r="L339" s="4" t="n">
        <v>10</v>
      </c>
      <c r="M339" s="4" t="n">
        <f aca="false">rittenfreddie[[#This Row],[Batt.perc.vertrek]]-rittenfreddie[[#This Row],[Batt.perc.aankomst]]</f>
        <v>50</v>
      </c>
      <c r="N339" s="25" t="n">
        <f aca="false">rittenfreddie[[#This Row],[Gereden kilometers]]/rittenfreddie[[#This Row],[Batt.perc.verbruikt]]</f>
        <v>0.72</v>
      </c>
      <c r="O339" s="6" t="s">
        <v>21</v>
      </c>
      <c r="P339" s="6"/>
      <c r="Q339" s="6" t="s">
        <v>22</v>
      </c>
    </row>
    <row r="340" customFormat="false" ht="13.8" hidden="false" customHeight="false" outlineLevel="0" collapsed="false">
      <c r="A340" s="0" t="n">
        <v>339</v>
      </c>
      <c r="B340" s="1" t="n">
        <v>44638</v>
      </c>
      <c r="C340" s="2" t="n">
        <f aca="false">YEAR(B340)</f>
        <v>2022</v>
      </c>
      <c r="D340" s="2" t="n">
        <f aca="false">WEEKNUM(B340,1)</f>
        <v>12</v>
      </c>
      <c r="E340" s="16" t="s">
        <v>18</v>
      </c>
      <c r="F340" s="0" t="s">
        <v>17</v>
      </c>
      <c r="G340" s="3" t="n">
        <v>8016</v>
      </c>
      <c r="H340" s="3" t="n">
        <v>8052</v>
      </c>
      <c r="I340" s="4" t="n">
        <f aca="false">H340-G340</f>
        <v>36</v>
      </c>
      <c r="J340" s="4" t="n">
        <v>15</v>
      </c>
      <c r="K340" s="4" t="n">
        <v>100</v>
      </c>
      <c r="L340" s="4" t="n">
        <v>65</v>
      </c>
      <c r="M340" s="4" t="n">
        <f aca="false">rittenfreddie[[#This Row],[Batt.perc.vertrek]]-rittenfreddie[[#This Row],[Batt.perc.aankomst]]</f>
        <v>35</v>
      </c>
      <c r="N340" s="25" t="n">
        <f aca="false">rittenfreddie[[#This Row],[Gereden kilometers]]/rittenfreddie[[#This Row],[Batt.perc.verbruikt]]</f>
        <v>1.02857142857143</v>
      </c>
      <c r="O340" s="6" t="s">
        <v>21</v>
      </c>
      <c r="P340" s="6"/>
      <c r="Q340" s="6" t="s">
        <v>22</v>
      </c>
    </row>
    <row r="341" customFormat="false" ht="13.8" hidden="false" customHeight="false" outlineLevel="0" collapsed="false">
      <c r="A341" s="0" t="n">
        <v>340</v>
      </c>
      <c r="B341" s="1" t="n">
        <v>44641</v>
      </c>
      <c r="C341" s="2" t="n">
        <f aca="false">YEAR(B341)</f>
        <v>2022</v>
      </c>
      <c r="D341" s="2" t="n">
        <f aca="false">WEEKNUM(B341,1)</f>
        <v>13</v>
      </c>
      <c r="E341" s="16" t="s">
        <v>17</v>
      </c>
      <c r="F341" s="16" t="s">
        <v>18</v>
      </c>
      <c r="G341" s="3" t="n">
        <v>8052</v>
      </c>
      <c r="H341" s="3" t="n">
        <v>8088</v>
      </c>
      <c r="I341" s="4" t="n">
        <f aca="false">H341-G341</f>
        <v>36</v>
      </c>
      <c r="J341" s="4" t="s">
        <v>26</v>
      </c>
      <c r="K341" s="4" t="n">
        <v>65</v>
      </c>
      <c r="L341" s="4" t="n">
        <v>20</v>
      </c>
      <c r="M341" s="4" t="n">
        <f aca="false">rittenfreddie[[#This Row],[Batt.perc.vertrek]]-rittenfreddie[[#This Row],[Batt.perc.aankomst]]</f>
        <v>45</v>
      </c>
      <c r="N341" s="25" t="n">
        <f aca="false">rittenfreddie[[#This Row],[Gereden kilometers]]/rittenfreddie[[#This Row],[Batt.perc.verbruikt]]</f>
        <v>0.8</v>
      </c>
      <c r="O341" s="6" t="s">
        <v>21</v>
      </c>
      <c r="P341" s="6"/>
      <c r="Q341" s="6" t="s">
        <v>22</v>
      </c>
    </row>
    <row r="342" customFormat="false" ht="13.8" hidden="false" customHeight="false" outlineLevel="0" collapsed="false">
      <c r="A342" s="0" t="n">
        <v>341</v>
      </c>
      <c r="B342" s="1" t="n">
        <v>44641</v>
      </c>
      <c r="C342" s="2" t="n">
        <f aca="false">YEAR(B342)</f>
        <v>2022</v>
      </c>
      <c r="D342" s="2" t="n">
        <f aca="false">WEEKNUM(B342,1)</f>
        <v>13</v>
      </c>
      <c r="E342" s="16" t="s">
        <v>18</v>
      </c>
      <c r="F342" s="0" t="s">
        <v>17</v>
      </c>
      <c r="G342" s="3" t="n">
        <v>8088</v>
      </c>
      <c r="H342" s="3" t="n">
        <v>8124</v>
      </c>
      <c r="I342" s="4" t="n">
        <f aca="false">H342-G342</f>
        <v>36</v>
      </c>
      <c r="J342" s="4" t="n">
        <v>15</v>
      </c>
      <c r="K342" s="4" t="n">
        <v>100</v>
      </c>
      <c r="L342" s="4" t="n">
        <v>62</v>
      </c>
      <c r="M342" s="4" t="n">
        <f aca="false">rittenfreddie[[#This Row],[Batt.perc.vertrek]]-rittenfreddie[[#This Row],[Batt.perc.aankomst]]</f>
        <v>38</v>
      </c>
      <c r="N342" s="25" t="n">
        <f aca="false">rittenfreddie[[#This Row],[Gereden kilometers]]/rittenfreddie[[#This Row],[Batt.perc.verbruikt]]</f>
        <v>0.947368421052632</v>
      </c>
      <c r="O342" s="6" t="s">
        <v>21</v>
      </c>
      <c r="P342" s="6"/>
      <c r="Q342" s="6" t="s">
        <v>22</v>
      </c>
    </row>
    <row r="343" customFormat="false" ht="13.8" hidden="false" customHeight="false" outlineLevel="0" collapsed="false">
      <c r="A343" s="0" t="n">
        <v>342</v>
      </c>
      <c r="B343" s="1" t="n">
        <v>44642</v>
      </c>
      <c r="C343" s="2" t="n">
        <f aca="false">YEAR(B343)</f>
        <v>2022</v>
      </c>
      <c r="D343" s="2" t="n">
        <f aca="false">WEEKNUM(B343,1)</f>
        <v>13</v>
      </c>
      <c r="E343" s="16" t="s">
        <v>17</v>
      </c>
      <c r="F343" s="16" t="s">
        <v>18</v>
      </c>
      <c r="G343" s="3" t="n">
        <v>8142</v>
      </c>
      <c r="H343" s="3" t="n">
        <v>8178</v>
      </c>
      <c r="I343" s="4" t="n">
        <f aca="false">H343-G343</f>
        <v>36</v>
      </c>
      <c r="J343" s="4" t="n">
        <v>5</v>
      </c>
      <c r="K343" s="4" t="n">
        <v>70</v>
      </c>
      <c r="L343" s="4" t="n">
        <v>27</v>
      </c>
      <c r="M343" s="4" t="n">
        <f aca="false">rittenfreddie[[#This Row],[Batt.perc.vertrek]]-rittenfreddie[[#This Row],[Batt.perc.aankomst]]</f>
        <v>43</v>
      </c>
      <c r="N343" s="25" t="n">
        <f aca="false">rittenfreddie[[#This Row],[Gereden kilometers]]/rittenfreddie[[#This Row],[Batt.perc.verbruikt]]</f>
        <v>0.837209302325581</v>
      </c>
      <c r="O343" s="6" t="s">
        <v>21</v>
      </c>
      <c r="P343" s="6"/>
      <c r="Q343" s="6" t="s">
        <v>22</v>
      </c>
    </row>
    <row r="344" customFormat="false" ht="13.8" hidden="false" customHeight="false" outlineLevel="0" collapsed="false">
      <c r="A344" s="0" t="n">
        <v>343</v>
      </c>
      <c r="B344" s="1" t="n">
        <v>44642</v>
      </c>
      <c r="C344" s="2" t="n">
        <f aca="false">YEAR(B344)</f>
        <v>2022</v>
      </c>
      <c r="D344" s="2" t="n">
        <f aca="false">WEEKNUM(B344,1)</f>
        <v>13</v>
      </c>
      <c r="E344" s="16" t="s">
        <v>18</v>
      </c>
      <c r="F344" s="0" t="s">
        <v>17</v>
      </c>
      <c r="G344" s="3" t="n">
        <v>8178</v>
      </c>
      <c r="H344" s="3" t="n">
        <v>8215</v>
      </c>
      <c r="I344" s="4" t="n">
        <f aca="false">H344-G344</f>
        <v>37</v>
      </c>
      <c r="J344" s="4" t="n">
        <v>18</v>
      </c>
      <c r="K344" s="4" t="n">
        <v>100</v>
      </c>
      <c r="L344" s="4" t="n">
        <v>61</v>
      </c>
      <c r="M344" s="4" t="n">
        <f aca="false">rittenfreddie[[#This Row],[Batt.perc.vertrek]]-rittenfreddie[[#This Row],[Batt.perc.aankomst]]</f>
        <v>39</v>
      </c>
      <c r="N344" s="25" t="n">
        <f aca="false">rittenfreddie[[#This Row],[Gereden kilometers]]/rittenfreddie[[#This Row],[Batt.perc.verbruikt]]</f>
        <v>0.948717948717949</v>
      </c>
      <c r="O344" s="6" t="s">
        <v>21</v>
      </c>
      <c r="P344" s="6"/>
      <c r="Q344" s="6" t="s">
        <v>22</v>
      </c>
    </row>
    <row r="345" customFormat="false" ht="13.8" hidden="false" customHeight="false" outlineLevel="0" collapsed="false">
      <c r="A345" s="0" t="n">
        <v>344</v>
      </c>
      <c r="B345" s="1" t="n">
        <v>44643</v>
      </c>
      <c r="C345" s="2" t="n">
        <f aca="false">YEAR(B345)</f>
        <v>2022</v>
      </c>
      <c r="D345" s="2" t="n">
        <f aca="false">WEEKNUM(B345,1)</f>
        <v>13</v>
      </c>
      <c r="E345" s="16" t="s">
        <v>17</v>
      </c>
      <c r="F345" s="16" t="s">
        <v>18</v>
      </c>
      <c r="G345" s="3" t="n">
        <v>8226</v>
      </c>
      <c r="H345" s="3" t="n">
        <v>8262</v>
      </c>
      <c r="I345" s="4" t="n">
        <f aca="false">H345-G345</f>
        <v>36</v>
      </c>
      <c r="J345" s="4" t="n">
        <v>6</v>
      </c>
      <c r="K345" s="4" t="n">
        <v>46</v>
      </c>
      <c r="L345" s="4" t="n">
        <v>5</v>
      </c>
      <c r="M345" s="4" t="n">
        <f aca="false">rittenfreddie[[#This Row],[Batt.perc.vertrek]]-rittenfreddie[[#This Row],[Batt.perc.aankomst]]</f>
        <v>41</v>
      </c>
      <c r="N345" s="25" t="n">
        <f aca="false">rittenfreddie[[#This Row],[Gereden kilometers]]/rittenfreddie[[#This Row],[Batt.perc.verbruikt]]</f>
        <v>0.878048780487805</v>
      </c>
      <c r="O345" s="6" t="s">
        <v>21</v>
      </c>
      <c r="P345" s="6"/>
      <c r="Q345" s="6" t="s">
        <v>22</v>
      </c>
    </row>
    <row r="346" customFormat="false" ht="13.8" hidden="false" customHeight="false" outlineLevel="0" collapsed="false">
      <c r="A346" s="0" t="n">
        <v>345</v>
      </c>
      <c r="B346" s="1" t="n">
        <v>44643</v>
      </c>
      <c r="C346" s="2" t="n">
        <f aca="false">YEAR(B346)</f>
        <v>2022</v>
      </c>
      <c r="D346" s="2" t="n">
        <f aca="false">WEEKNUM(B346,1)</f>
        <v>13</v>
      </c>
      <c r="E346" s="16" t="s">
        <v>18</v>
      </c>
      <c r="F346" s="0" t="s">
        <v>17</v>
      </c>
      <c r="G346" s="3" t="n">
        <v>8262</v>
      </c>
      <c r="H346" s="3" t="n">
        <v>8298</v>
      </c>
      <c r="I346" s="4" t="n">
        <f aca="false">H346-G346</f>
        <v>36</v>
      </c>
      <c r="J346" s="4" t="n">
        <v>18</v>
      </c>
      <c r="K346" s="4" t="n">
        <v>100</v>
      </c>
      <c r="L346" s="4" t="n">
        <v>65</v>
      </c>
      <c r="M346" s="4" t="n">
        <f aca="false">rittenfreddie[[#This Row],[Batt.perc.vertrek]]-rittenfreddie[[#This Row],[Batt.perc.aankomst]]</f>
        <v>35</v>
      </c>
      <c r="N346" s="25" t="n">
        <f aca="false">rittenfreddie[[#This Row],[Gereden kilometers]]/rittenfreddie[[#This Row],[Batt.perc.verbruikt]]</f>
        <v>1.02857142857143</v>
      </c>
      <c r="O346" s="6" t="s">
        <v>21</v>
      </c>
      <c r="P346" s="6"/>
      <c r="Q346" s="6" t="s">
        <v>22</v>
      </c>
    </row>
    <row r="347" customFormat="false" ht="13.8" hidden="false" customHeight="false" outlineLevel="0" collapsed="false">
      <c r="A347" s="0" t="n">
        <v>346</v>
      </c>
      <c r="B347" s="1" t="n">
        <v>44644</v>
      </c>
      <c r="C347" s="2" t="n">
        <f aca="false">YEAR(B347)</f>
        <v>2022</v>
      </c>
      <c r="D347" s="2" t="n">
        <f aca="false">WEEKNUM(B347,1)</f>
        <v>13</v>
      </c>
      <c r="E347" s="16" t="s">
        <v>17</v>
      </c>
      <c r="F347" s="16" t="s">
        <v>18</v>
      </c>
      <c r="G347" s="3" t="n">
        <v>8298</v>
      </c>
      <c r="H347" s="3" t="n">
        <v>8334</v>
      </c>
      <c r="I347" s="4" t="n">
        <f aca="false">H347-G347</f>
        <v>36</v>
      </c>
      <c r="J347" s="4" t="n">
        <v>6</v>
      </c>
      <c r="K347" s="4" t="n">
        <v>65</v>
      </c>
      <c r="L347" s="4" t="n">
        <v>18</v>
      </c>
      <c r="M347" s="4" t="n">
        <f aca="false">rittenfreddie[[#This Row],[Batt.perc.vertrek]]-rittenfreddie[[#This Row],[Batt.perc.aankomst]]</f>
        <v>47</v>
      </c>
      <c r="N347" s="25" t="n">
        <f aca="false">rittenfreddie[[#This Row],[Gereden kilometers]]/rittenfreddie[[#This Row],[Batt.perc.verbruikt]]</f>
        <v>0.765957446808511</v>
      </c>
      <c r="O347" s="6" t="s">
        <v>21</v>
      </c>
      <c r="P347" s="6"/>
      <c r="Q347" s="6" t="s">
        <v>22</v>
      </c>
    </row>
    <row r="348" customFormat="false" ht="13.8" hidden="false" customHeight="false" outlineLevel="0" collapsed="false">
      <c r="A348" s="0" t="n">
        <v>347</v>
      </c>
      <c r="B348" s="1" t="n">
        <v>44644</v>
      </c>
      <c r="C348" s="2" t="n">
        <f aca="false">YEAR(B348)</f>
        <v>2022</v>
      </c>
      <c r="D348" s="2" t="n">
        <f aca="false">WEEKNUM(B348,1)</f>
        <v>13</v>
      </c>
      <c r="E348" s="16" t="s">
        <v>18</v>
      </c>
      <c r="F348" s="0" t="s">
        <v>17</v>
      </c>
      <c r="G348" s="3" t="n">
        <v>8334</v>
      </c>
      <c r="H348" s="3" t="n">
        <v>8370</v>
      </c>
      <c r="I348" s="4" t="n">
        <f aca="false">H348-G348</f>
        <v>36</v>
      </c>
      <c r="J348" s="4" t="n">
        <v>15</v>
      </c>
      <c r="K348" s="4" t="n">
        <v>100</v>
      </c>
      <c r="L348" s="4" t="n">
        <v>64</v>
      </c>
      <c r="M348" s="4" t="n">
        <f aca="false">rittenfreddie[[#This Row],[Batt.perc.vertrek]]-rittenfreddie[[#This Row],[Batt.perc.aankomst]]</f>
        <v>36</v>
      </c>
      <c r="N348" s="25" t="n">
        <f aca="false">rittenfreddie[[#This Row],[Gereden kilometers]]/rittenfreddie[[#This Row],[Batt.perc.verbruikt]]</f>
        <v>1</v>
      </c>
      <c r="O348" s="6" t="s">
        <v>21</v>
      </c>
      <c r="P348" s="6"/>
      <c r="Q348" s="6" t="s">
        <v>22</v>
      </c>
    </row>
    <row r="349" customFormat="false" ht="13.8" hidden="false" customHeight="false" outlineLevel="0" collapsed="false">
      <c r="A349" s="0" t="n">
        <v>348</v>
      </c>
      <c r="B349" s="1" t="n">
        <v>44648</v>
      </c>
      <c r="C349" s="2" t="n">
        <f aca="false">YEAR(B349)</f>
        <v>2022</v>
      </c>
      <c r="D349" s="2" t="n">
        <f aca="false">WEEKNUM(B349,1)</f>
        <v>14</v>
      </c>
      <c r="E349" s="16" t="s">
        <v>17</v>
      </c>
      <c r="F349" s="16" t="s">
        <v>18</v>
      </c>
      <c r="G349" s="3" t="n">
        <v>8424</v>
      </c>
      <c r="H349" s="3" t="n">
        <v>8460</v>
      </c>
      <c r="I349" s="4" t="n">
        <f aca="false">H349-G349</f>
        <v>36</v>
      </c>
      <c r="J349" s="4" t="s">
        <v>26</v>
      </c>
      <c r="K349" s="4" t="n">
        <v>100</v>
      </c>
      <c r="L349" s="4" t="n">
        <v>53</v>
      </c>
      <c r="M349" s="4" t="n">
        <f aca="false">rittenfreddie[[#This Row],[Batt.perc.vertrek]]-rittenfreddie[[#This Row],[Batt.perc.aankomst]]</f>
        <v>47</v>
      </c>
      <c r="N349" s="25" t="n">
        <f aca="false">rittenfreddie[[#This Row],[Gereden kilometers]]/rittenfreddie[[#This Row],[Batt.perc.verbruikt]]</f>
        <v>0.765957446808511</v>
      </c>
      <c r="O349" s="6" t="s">
        <v>21</v>
      </c>
      <c r="P349" s="6"/>
      <c r="Q349" s="6" t="s">
        <v>22</v>
      </c>
    </row>
    <row r="350" customFormat="false" ht="13.8" hidden="false" customHeight="false" outlineLevel="0" collapsed="false">
      <c r="A350" s="0" t="n">
        <v>349</v>
      </c>
      <c r="B350" s="1" t="n">
        <v>44648</v>
      </c>
      <c r="C350" s="2" t="n">
        <f aca="false">YEAR(B350)</f>
        <v>2022</v>
      </c>
      <c r="D350" s="2" t="n">
        <f aca="false">WEEKNUM(B350,1)</f>
        <v>14</v>
      </c>
      <c r="E350" s="16" t="s">
        <v>18</v>
      </c>
      <c r="F350" s="0" t="s">
        <v>17</v>
      </c>
      <c r="G350" s="3" t="n">
        <v>8460</v>
      </c>
      <c r="H350" s="3" t="n">
        <v>8496</v>
      </c>
      <c r="I350" s="4" t="n">
        <f aca="false">H350-G350</f>
        <v>36</v>
      </c>
      <c r="J350" s="4" t="n">
        <v>12</v>
      </c>
      <c r="K350" s="4" t="n">
        <v>100</v>
      </c>
      <c r="L350" s="4" t="n">
        <v>64</v>
      </c>
      <c r="M350" s="4" t="n">
        <f aca="false">rittenfreddie[[#This Row],[Batt.perc.vertrek]]-rittenfreddie[[#This Row],[Batt.perc.aankomst]]</f>
        <v>36</v>
      </c>
      <c r="N350" s="25" t="n">
        <f aca="false">rittenfreddie[[#This Row],[Gereden kilometers]]/rittenfreddie[[#This Row],[Batt.perc.verbruikt]]</f>
        <v>1</v>
      </c>
      <c r="O350" s="6" t="s">
        <v>21</v>
      </c>
      <c r="P350" s="6"/>
      <c r="Q350" s="6" t="s">
        <v>22</v>
      </c>
    </row>
    <row r="351" customFormat="false" ht="13.8" hidden="false" customHeight="false" outlineLevel="0" collapsed="false">
      <c r="A351" s="0" t="n">
        <v>350</v>
      </c>
      <c r="B351" s="1" t="n">
        <v>44649</v>
      </c>
      <c r="C351" s="2" t="n">
        <f aca="false">YEAR(B351)</f>
        <v>2022</v>
      </c>
      <c r="D351" s="2" t="n">
        <f aca="false">WEEKNUM(B351,1)</f>
        <v>14</v>
      </c>
      <c r="E351" s="16" t="s">
        <v>17</v>
      </c>
      <c r="F351" s="16" t="s">
        <v>18</v>
      </c>
      <c r="G351" s="3" t="n">
        <v>8513</v>
      </c>
      <c r="H351" s="3" t="n">
        <v>8549</v>
      </c>
      <c r="I351" s="4" t="n">
        <f aca="false">H351-G351</f>
        <v>36</v>
      </c>
      <c r="J351" s="4" t="s">
        <v>26</v>
      </c>
      <c r="K351" s="4" t="n">
        <v>44</v>
      </c>
      <c r="L351" s="4" t="n">
        <v>5</v>
      </c>
      <c r="M351" s="4" t="n">
        <f aca="false">rittenfreddie[[#This Row],[Batt.perc.vertrek]]-rittenfreddie[[#This Row],[Batt.perc.aankomst]]</f>
        <v>39</v>
      </c>
      <c r="N351" s="25" t="n">
        <f aca="false">rittenfreddie[[#This Row],[Gereden kilometers]]/rittenfreddie[[#This Row],[Batt.perc.verbruikt]]</f>
        <v>0.923076923076923</v>
      </c>
      <c r="O351" s="6" t="s">
        <v>21</v>
      </c>
      <c r="P351" s="6"/>
      <c r="Q351" s="6" t="s">
        <v>22</v>
      </c>
    </row>
    <row r="352" customFormat="false" ht="13.8" hidden="false" customHeight="false" outlineLevel="0" collapsed="false">
      <c r="A352" s="0" t="n">
        <v>351</v>
      </c>
      <c r="B352" s="1" t="n">
        <v>44649</v>
      </c>
      <c r="C352" s="2" t="n">
        <f aca="false">YEAR(B352)</f>
        <v>2022</v>
      </c>
      <c r="D352" s="2" t="n">
        <f aca="false">WEEKNUM(B352,1)</f>
        <v>14</v>
      </c>
      <c r="E352" s="16" t="s">
        <v>18</v>
      </c>
      <c r="F352" s="0" t="s">
        <v>17</v>
      </c>
      <c r="G352" s="3" t="n">
        <v>8549</v>
      </c>
      <c r="H352" s="3" t="n">
        <v>8585</v>
      </c>
      <c r="I352" s="4" t="n">
        <f aca="false">H352-G352</f>
        <v>36</v>
      </c>
      <c r="J352" s="4" t="n">
        <v>11</v>
      </c>
      <c r="K352" s="4" t="n">
        <v>100</v>
      </c>
      <c r="L352" s="4" t="n">
        <v>62</v>
      </c>
      <c r="M352" s="4" t="n">
        <f aca="false">rittenfreddie[[#This Row],[Batt.perc.vertrek]]-rittenfreddie[[#This Row],[Batt.perc.aankomst]]</f>
        <v>38</v>
      </c>
      <c r="N352" s="25" t="n">
        <f aca="false">rittenfreddie[[#This Row],[Gereden kilometers]]/rittenfreddie[[#This Row],[Batt.perc.verbruikt]]</f>
        <v>0.947368421052632</v>
      </c>
      <c r="O352" s="6" t="s">
        <v>21</v>
      </c>
      <c r="P352" s="6" t="s">
        <v>34</v>
      </c>
      <c r="Q35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3" customFormat="false" ht="13.8" hidden="false" customHeight="false" outlineLevel="0" collapsed="false">
      <c r="A353" s="0" t="n">
        <v>352</v>
      </c>
      <c r="B353" s="1" t="n">
        <v>44650</v>
      </c>
      <c r="C353" s="2" t="n">
        <f aca="false">YEAR(B353)</f>
        <v>2022</v>
      </c>
      <c r="D353" s="2" t="n">
        <f aca="false">WEEKNUM(B353,1)</f>
        <v>14</v>
      </c>
      <c r="E353" s="16" t="s">
        <v>17</v>
      </c>
      <c r="F353" s="16" t="s">
        <v>18</v>
      </c>
      <c r="G353" s="3" t="n">
        <v>8585</v>
      </c>
      <c r="H353" s="3" t="n">
        <v>8622</v>
      </c>
      <c r="I353" s="4" t="n">
        <f aca="false">H353-G353</f>
        <v>37</v>
      </c>
      <c r="J353" s="4" t="s">
        <v>26</v>
      </c>
      <c r="K353" s="4" t="n">
        <v>62</v>
      </c>
      <c r="L353" s="4" t="n">
        <v>13</v>
      </c>
      <c r="M353" s="4" t="n">
        <f aca="false">rittenfreddie[[#This Row],[Batt.perc.vertrek]]-rittenfreddie[[#This Row],[Batt.perc.aankomst]]</f>
        <v>49</v>
      </c>
      <c r="N353" s="25" t="n">
        <f aca="false">rittenfreddie[[#This Row],[Gereden kilometers]]/rittenfreddie[[#This Row],[Batt.perc.verbruikt]]</f>
        <v>0.755102040816327</v>
      </c>
      <c r="O353" s="6" t="s">
        <v>21</v>
      </c>
      <c r="P353" s="6" t="s">
        <v>34</v>
      </c>
      <c r="Q35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4" customFormat="false" ht="13.8" hidden="false" customHeight="false" outlineLevel="0" collapsed="false">
      <c r="A354" s="0" t="n">
        <v>353</v>
      </c>
      <c r="B354" s="1" t="n">
        <v>44650</v>
      </c>
      <c r="C354" s="2" t="n">
        <f aca="false">YEAR(B354)</f>
        <v>2022</v>
      </c>
      <c r="D354" s="2" t="n">
        <f aca="false">WEEKNUM(B354,1)</f>
        <v>14</v>
      </c>
      <c r="E354" s="16" t="s">
        <v>18</v>
      </c>
      <c r="F354" s="0" t="s">
        <v>17</v>
      </c>
      <c r="G354" s="3" t="n">
        <v>8622</v>
      </c>
      <c r="H354" s="3" t="n">
        <v>8657</v>
      </c>
      <c r="I354" s="4" t="n">
        <f aca="false">H354-G354</f>
        <v>35</v>
      </c>
      <c r="J354" s="4" t="n">
        <v>7</v>
      </c>
      <c r="K354" s="4" t="n">
        <v>100</v>
      </c>
      <c r="L354" s="4" t="n">
        <v>62</v>
      </c>
      <c r="M354" s="4" t="n">
        <f aca="false">rittenfreddie[[#This Row],[Batt.perc.vertrek]]-rittenfreddie[[#This Row],[Batt.perc.aankomst]]</f>
        <v>38</v>
      </c>
      <c r="N354" s="25" t="n">
        <f aca="false">rittenfreddie[[#This Row],[Gereden kilometers]]/rittenfreddie[[#This Row],[Batt.perc.verbruikt]]</f>
        <v>0.921052631578947</v>
      </c>
      <c r="O354" s="6" t="s">
        <v>21</v>
      </c>
      <c r="P354" s="6" t="s">
        <v>34</v>
      </c>
      <c r="Q35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5" customFormat="false" ht="13.8" hidden="false" customHeight="false" outlineLevel="0" collapsed="false">
      <c r="A355" s="0" t="n">
        <v>354</v>
      </c>
      <c r="B355" s="1" t="n">
        <v>44651</v>
      </c>
      <c r="C355" s="2" t="n">
        <f aca="false">YEAR(B355)</f>
        <v>2022</v>
      </c>
      <c r="D355" s="2" t="n">
        <f aca="false">WEEKNUM(B355,1)</f>
        <v>14</v>
      </c>
      <c r="E355" s="16" t="s">
        <v>17</v>
      </c>
      <c r="F355" s="16" t="s">
        <v>18</v>
      </c>
      <c r="G355" s="3" t="n">
        <v>8657</v>
      </c>
      <c r="H355" s="3" t="n">
        <v>8693</v>
      </c>
      <c r="I355" s="4" t="n">
        <f aca="false">H355-G355</f>
        <v>36</v>
      </c>
      <c r="J355" s="4" t="n">
        <v>1</v>
      </c>
      <c r="K355" s="4" t="n">
        <v>62</v>
      </c>
      <c r="L355" s="4" t="n">
        <v>9</v>
      </c>
      <c r="M355" s="4" t="n">
        <f aca="false">rittenfreddie[[#This Row],[Batt.perc.vertrek]]-rittenfreddie[[#This Row],[Batt.perc.aankomst]]</f>
        <v>53</v>
      </c>
      <c r="N355" s="25" t="n">
        <f aca="false">rittenfreddie[[#This Row],[Gereden kilometers]]/rittenfreddie[[#This Row],[Batt.perc.verbruikt]]</f>
        <v>0.679245283018868</v>
      </c>
      <c r="O355" s="6" t="s">
        <v>21</v>
      </c>
      <c r="P355" s="6" t="s">
        <v>34</v>
      </c>
      <c r="Q35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6" customFormat="false" ht="13.8" hidden="false" customHeight="false" outlineLevel="0" collapsed="false">
      <c r="A356" s="0" t="n">
        <v>355</v>
      </c>
      <c r="B356" s="1" t="n">
        <v>44651</v>
      </c>
      <c r="C356" s="2" t="n">
        <f aca="false">YEAR(B356)</f>
        <v>2022</v>
      </c>
      <c r="D356" s="2" t="n">
        <f aca="false">WEEKNUM(B356,1)</f>
        <v>14</v>
      </c>
      <c r="E356" s="16" t="s">
        <v>18</v>
      </c>
      <c r="F356" s="0" t="s">
        <v>17</v>
      </c>
      <c r="G356" s="3" t="n">
        <v>8693</v>
      </c>
      <c r="H356" s="3" t="n">
        <v>8728</v>
      </c>
      <c r="I356" s="4" t="n">
        <f aca="false">H356-G356</f>
        <v>35</v>
      </c>
      <c r="J356" s="4" t="n">
        <v>1</v>
      </c>
      <c r="K356" s="4" t="n">
        <v>100</v>
      </c>
      <c r="L356" s="4" t="n">
        <v>51</v>
      </c>
      <c r="M356" s="4" t="n">
        <f aca="false">rittenfreddie[[#This Row],[Batt.perc.vertrek]]-rittenfreddie[[#This Row],[Batt.perc.aankomst]]</f>
        <v>49</v>
      </c>
      <c r="N356" s="25" t="n">
        <f aca="false">rittenfreddie[[#This Row],[Gereden kilometers]]/rittenfreddie[[#This Row],[Batt.perc.verbruikt]]</f>
        <v>0.714285714285714</v>
      </c>
      <c r="O356" s="6" t="s">
        <v>21</v>
      </c>
      <c r="P356" s="6" t="s">
        <v>34</v>
      </c>
      <c r="Q35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7" customFormat="false" ht="13.8" hidden="false" customHeight="false" outlineLevel="0" collapsed="false">
      <c r="A357" s="0" t="n">
        <v>356</v>
      </c>
      <c r="B357" s="1" t="n">
        <v>44652</v>
      </c>
      <c r="C357" s="2" t="n">
        <f aca="false">YEAR(B357)</f>
        <v>2022</v>
      </c>
      <c r="D357" s="2" t="n">
        <f aca="false">WEEKNUM(B357,1)</f>
        <v>14</v>
      </c>
      <c r="E357" s="16" t="s">
        <v>17</v>
      </c>
      <c r="F357" s="16" t="s">
        <v>18</v>
      </c>
      <c r="G357" s="3" t="n">
        <v>8728</v>
      </c>
      <c r="H357" s="3" t="n">
        <v>8765</v>
      </c>
      <c r="I357" s="4" t="n">
        <f aca="false">H357-G357</f>
        <v>37</v>
      </c>
      <c r="J357" s="4" t="n">
        <v>0</v>
      </c>
      <c r="K357" s="4" t="n">
        <v>51</v>
      </c>
      <c r="L357" s="4" t="n">
        <v>2</v>
      </c>
      <c r="M357" s="4" t="n">
        <f aca="false">rittenfreddie[[#This Row],[Batt.perc.vertrek]]-rittenfreddie[[#This Row],[Batt.perc.aankomst]]</f>
        <v>49</v>
      </c>
      <c r="N357" s="25" t="n">
        <f aca="false">rittenfreddie[[#This Row],[Gereden kilometers]]/rittenfreddie[[#This Row],[Batt.perc.verbruikt]]</f>
        <v>0.755102040816327</v>
      </c>
      <c r="O357" s="6" t="s">
        <v>21</v>
      </c>
      <c r="P357" s="6" t="s">
        <v>34</v>
      </c>
      <c r="Q35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8" customFormat="false" ht="13.8" hidden="false" customHeight="false" outlineLevel="0" collapsed="false">
      <c r="A358" s="0" t="n">
        <v>357</v>
      </c>
      <c r="B358" s="1" t="n">
        <v>44652</v>
      </c>
      <c r="C358" s="2" t="n">
        <f aca="false">YEAR(B358)</f>
        <v>2022</v>
      </c>
      <c r="D358" s="2" t="n">
        <f aca="false">WEEKNUM(B358,1)</f>
        <v>14</v>
      </c>
      <c r="E358" s="16" t="s">
        <v>18</v>
      </c>
      <c r="F358" s="0" t="s">
        <v>17</v>
      </c>
      <c r="G358" s="3" t="n">
        <v>8765</v>
      </c>
      <c r="H358" s="3" t="n">
        <v>8800</v>
      </c>
      <c r="I358" s="4" t="n">
        <f aca="false">H358-G358</f>
        <v>35</v>
      </c>
      <c r="J358" s="4" t="n">
        <v>5</v>
      </c>
      <c r="K358" s="4" t="n">
        <v>100</v>
      </c>
      <c r="L358" s="4" t="n">
        <v>60</v>
      </c>
      <c r="M358" s="4" t="n">
        <f aca="false">rittenfreddie[[#This Row],[Batt.perc.vertrek]]-rittenfreddie[[#This Row],[Batt.perc.aankomst]]</f>
        <v>40</v>
      </c>
      <c r="N358" s="25" t="n">
        <f aca="false">rittenfreddie[[#This Row],[Gereden kilometers]]/rittenfreddie[[#This Row],[Batt.perc.verbruikt]]</f>
        <v>0.875</v>
      </c>
      <c r="O358" s="6" t="s">
        <v>21</v>
      </c>
      <c r="P358" s="6" t="s">
        <v>34</v>
      </c>
      <c r="Q35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59" customFormat="false" ht="13.8" hidden="false" customHeight="false" outlineLevel="0" collapsed="false">
      <c r="A359" s="0" t="n">
        <v>358</v>
      </c>
      <c r="B359" s="1" t="n">
        <v>44655</v>
      </c>
      <c r="C359" s="2" t="n">
        <f aca="false">YEAR(B359)</f>
        <v>2022</v>
      </c>
      <c r="D359" s="2" t="n">
        <f aca="false">WEEKNUM(B359,1)</f>
        <v>15</v>
      </c>
      <c r="E359" s="16" t="s">
        <v>17</v>
      </c>
      <c r="F359" s="16" t="s">
        <v>18</v>
      </c>
      <c r="G359" s="3" t="n">
        <v>8837</v>
      </c>
      <c r="H359" s="3" t="n">
        <v>8873</v>
      </c>
      <c r="I359" s="4" t="n">
        <f aca="false">H359-G359</f>
        <v>36</v>
      </c>
      <c r="J359" s="4" t="n">
        <v>4</v>
      </c>
      <c r="K359" s="4" t="n">
        <v>100</v>
      </c>
      <c r="L359" s="4" t="n">
        <v>61</v>
      </c>
      <c r="M359" s="4" t="n">
        <f aca="false">rittenfreddie[[#This Row],[Batt.perc.vertrek]]-rittenfreddie[[#This Row],[Batt.perc.aankomst]]</f>
        <v>39</v>
      </c>
      <c r="N359" s="25" t="n">
        <f aca="false">rittenfreddie[[#This Row],[Gereden kilometers]]/rittenfreddie[[#This Row],[Batt.perc.verbruikt]]</f>
        <v>0.923076923076923</v>
      </c>
      <c r="O359" s="6" t="s">
        <v>21</v>
      </c>
      <c r="P359" s="6" t="s">
        <v>34</v>
      </c>
      <c r="Q35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0" customFormat="false" ht="13.8" hidden="false" customHeight="false" outlineLevel="0" collapsed="false">
      <c r="A360" s="0" t="n">
        <v>359</v>
      </c>
      <c r="B360" s="1" t="n">
        <v>44655</v>
      </c>
      <c r="C360" s="2" t="n">
        <f aca="false">YEAR(B360)</f>
        <v>2022</v>
      </c>
      <c r="D360" s="2" t="n">
        <f aca="false">WEEKNUM(B360,1)</f>
        <v>15</v>
      </c>
      <c r="E360" s="16" t="s">
        <v>18</v>
      </c>
      <c r="F360" s="0" t="s">
        <v>17</v>
      </c>
      <c r="G360" s="3" t="n">
        <v>8873</v>
      </c>
      <c r="H360" s="3" t="n">
        <v>8909</v>
      </c>
      <c r="I360" s="4" t="n">
        <f aca="false">H360-G360</f>
        <v>36</v>
      </c>
      <c r="J360" s="4" t="n">
        <v>9</v>
      </c>
      <c r="K360" s="4" t="n">
        <v>100</v>
      </c>
      <c r="L360" s="4" t="n">
        <v>58</v>
      </c>
      <c r="M360" s="4" t="n">
        <f aca="false">rittenfreddie[[#This Row],[Batt.perc.vertrek]]-rittenfreddie[[#This Row],[Batt.perc.aankomst]]</f>
        <v>42</v>
      </c>
      <c r="N360" s="25" t="n">
        <f aca="false">rittenfreddie[[#This Row],[Gereden kilometers]]/rittenfreddie[[#This Row],[Batt.perc.verbruikt]]</f>
        <v>0.857142857142857</v>
      </c>
      <c r="O360" s="6" t="s">
        <v>21</v>
      </c>
      <c r="P360" s="6" t="s">
        <v>34</v>
      </c>
      <c r="Q36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1" customFormat="false" ht="13.8" hidden="false" customHeight="false" outlineLevel="0" collapsed="false">
      <c r="A361" s="0" t="n">
        <v>360</v>
      </c>
      <c r="B361" s="1" t="n">
        <v>44656</v>
      </c>
      <c r="C361" s="2" t="n">
        <f aca="false">YEAR(B361)</f>
        <v>2022</v>
      </c>
      <c r="D361" s="2" t="n">
        <f aca="false">WEEKNUM(B361,1)</f>
        <v>15</v>
      </c>
      <c r="E361" s="16" t="s">
        <v>17</v>
      </c>
      <c r="F361" s="16" t="s">
        <v>18</v>
      </c>
      <c r="G361" s="3" t="n">
        <v>8926</v>
      </c>
      <c r="H361" s="3" t="n">
        <v>8962</v>
      </c>
      <c r="I361" s="4" t="n">
        <f aca="false">H361-G361</f>
        <v>36</v>
      </c>
      <c r="J361" s="4" t="n">
        <v>6</v>
      </c>
      <c r="K361" s="4" t="n">
        <v>55</v>
      </c>
      <c r="L361" s="4" t="n">
        <v>11</v>
      </c>
      <c r="M361" s="4" t="n">
        <f aca="false">rittenfreddie[[#This Row],[Batt.perc.vertrek]]-rittenfreddie[[#This Row],[Batt.perc.aankomst]]</f>
        <v>44</v>
      </c>
      <c r="N361" s="25" t="n">
        <f aca="false">rittenfreddie[[#This Row],[Gereden kilometers]]/rittenfreddie[[#This Row],[Batt.perc.verbruikt]]</f>
        <v>0.818181818181818</v>
      </c>
      <c r="O361" s="6" t="s">
        <v>21</v>
      </c>
      <c r="P361" s="6" t="s">
        <v>34</v>
      </c>
      <c r="Q36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2" customFormat="false" ht="13.8" hidden="false" customHeight="false" outlineLevel="0" collapsed="false">
      <c r="A362" s="0" t="n">
        <v>361</v>
      </c>
      <c r="B362" s="1" t="n">
        <v>44656</v>
      </c>
      <c r="C362" s="2" t="n">
        <f aca="false">YEAR(B362)</f>
        <v>2022</v>
      </c>
      <c r="D362" s="2" t="n">
        <f aca="false">WEEKNUM(B362,1)</f>
        <v>15</v>
      </c>
      <c r="E362" s="16" t="s">
        <v>18</v>
      </c>
      <c r="F362" s="0" t="s">
        <v>17</v>
      </c>
      <c r="G362" s="3" t="n">
        <v>8962</v>
      </c>
      <c r="H362" s="3" t="n">
        <v>8998</v>
      </c>
      <c r="I362" s="4" t="n">
        <f aca="false">H362-G362</f>
        <v>36</v>
      </c>
      <c r="J362" s="4" t="n">
        <v>9</v>
      </c>
      <c r="K362" s="4" t="n">
        <v>100</v>
      </c>
      <c r="L362" s="4" t="n">
        <v>58</v>
      </c>
      <c r="M362" s="4" t="n">
        <f aca="false">rittenfreddie[[#This Row],[Batt.perc.vertrek]]-rittenfreddie[[#This Row],[Batt.perc.aankomst]]</f>
        <v>42</v>
      </c>
      <c r="N362" s="25" t="n">
        <f aca="false">rittenfreddie[[#This Row],[Gereden kilometers]]/rittenfreddie[[#This Row],[Batt.perc.verbruikt]]</f>
        <v>0.857142857142857</v>
      </c>
      <c r="O362" s="6" t="s">
        <v>21</v>
      </c>
      <c r="P362" s="6" t="s">
        <v>34</v>
      </c>
      <c r="Q36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3" customFormat="false" ht="13.8" hidden="false" customHeight="false" outlineLevel="0" collapsed="false">
      <c r="A363" s="0" t="n">
        <v>362</v>
      </c>
      <c r="B363" s="1" t="n">
        <v>44657</v>
      </c>
      <c r="C363" s="2" t="n">
        <f aca="false">YEAR(B363)</f>
        <v>2022</v>
      </c>
      <c r="D363" s="2" t="n">
        <f aca="false">WEEKNUM(B363,1)</f>
        <v>15</v>
      </c>
      <c r="E363" s="16" t="s">
        <v>17</v>
      </c>
      <c r="F363" s="16" t="s">
        <v>18</v>
      </c>
      <c r="G363" s="3" t="n">
        <v>9010</v>
      </c>
      <c r="H363" s="3" t="n">
        <v>9046</v>
      </c>
      <c r="I363" s="4" t="n">
        <f aca="false">H363-G363</f>
        <v>36</v>
      </c>
      <c r="J363" s="4" t="s">
        <v>26</v>
      </c>
      <c r="K363" s="4" t="n">
        <v>70</v>
      </c>
      <c r="L363" s="4" t="n">
        <v>30</v>
      </c>
      <c r="M363" s="4" t="n">
        <f aca="false">rittenfreddie[[#This Row],[Batt.perc.vertrek]]-rittenfreddie[[#This Row],[Batt.perc.aankomst]]</f>
        <v>40</v>
      </c>
      <c r="N363" s="25" t="n">
        <f aca="false">rittenfreddie[[#This Row],[Gereden kilometers]]/rittenfreddie[[#This Row],[Batt.perc.verbruikt]]</f>
        <v>0.9</v>
      </c>
      <c r="O363" s="6" t="s">
        <v>21</v>
      </c>
      <c r="P363" s="6" t="s">
        <v>34</v>
      </c>
      <c r="Q36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4" customFormat="false" ht="13.8" hidden="false" customHeight="false" outlineLevel="0" collapsed="false">
      <c r="A364" s="0" t="n">
        <v>363</v>
      </c>
      <c r="B364" s="1" t="n">
        <v>44657</v>
      </c>
      <c r="C364" s="2" t="n">
        <f aca="false">YEAR(B364)</f>
        <v>2022</v>
      </c>
      <c r="D364" s="2" t="n">
        <f aca="false">WEEKNUM(B364,1)</f>
        <v>15</v>
      </c>
      <c r="E364" s="16" t="s">
        <v>18</v>
      </c>
      <c r="F364" s="0" t="s">
        <v>17</v>
      </c>
      <c r="G364" s="3" t="n">
        <v>9046</v>
      </c>
      <c r="H364" s="3" t="n">
        <v>9082</v>
      </c>
      <c r="I364" s="4" t="n">
        <f aca="false">H364-G364</f>
        <v>36</v>
      </c>
      <c r="J364" s="4" t="n">
        <v>9</v>
      </c>
      <c r="K364" s="4" t="n">
        <v>100</v>
      </c>
      <c r="L364" s="4" t="n">
        <v>54</v>
      </c>
      <c r="M364" s="4" t="n">
        <f aca="false">rittenfreddie[[#This Row],[Batt.perc.vertrek]]-rittenfreddie[[#This Row],[Batt.perc.aankomst]]</f>
        <v>46</v>
      </c>
      <c r="N364" s="25" t="n">
        <f aca="false">rittenfreddie[[#This Row],[Gereden kilometers]]/rittenfreddie[[#This Row],[Batt.perc.verbruikt]]</f>
        <v>0.782608695652174</v>
      </c>
      <c r="O364" s="6" t="s">
        <v>21</v>
      </c>
      <c r="P364" s="6" t="s">
        <v>34</v>
      </c>
      <c r="Q36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5" customFormat="false" ht="13.8" hidden="false" customHeight="false" outlineLevel="0" collapsed="false">
      <c r="A365" s="0" t="n">
        <v>364</v>
      </c>
      <c r="B365" s="1" t="n">
        <v>44658</v>
      </c>
      <c r="C365" s="2" t="n">
        <f aca="false">YEAR(B365)</f>
        <v>2022</v>
      </c>
      <c r="D365" s="2" t="n">
        <f aca="false">WEEKNUM(B365,1)</f>
        <v>15</v>
      </c>
      <c r="E365" s="16" t="s">
        <v>17</v>
      </c>
      <c r="F365" s="16" t="s">
        <v>18</v>
      </c>
      <c r="G365" s="3" t="n">
        <v>9082</v>
      </c>
      <c r="H365" s="3" t="n">
        <v>9117</v>
      </c>
      <c r="I365" s="4" t="n">
        <f aca="false">H365-G365</f>
        <v>35</v>
      </c>
      <c r="J365" s="4" t="s">
        <v>26</v>
      </c>
      <c r="K365" s="4" t="n">
        <v>54</v>
      </c>
      <c r="L365" s="4" t="n">
        <v>12</v>
      </c>
      <c r="M365" s="4" t="n">
        <f aca="false">rittenfreddie[[#This Row],[Batt.perc.vertrek]]-rittenfreddie[[#This Row],[Batt.perc.aankomst]]</f>
        <v>42</v>
      </c>
      <c r="N365" s="25" t="n">
        <f aca="false">rittenfreddie[[#This Row],[Gereden kilometers]]/rittenfreddie[[#This Row],[Batt.perc.verbruikt]]</f>
        <v>0.833333333333333</v>
      </c>
      <c r="O365" s="6" t="s">
        <v>21</v>
      </c>
      <c r="P365" s="6" t="s">
        <v>34</v>
      </c>
      <c r="Q36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6" customFormat="false" ht="13.8" hidden="false" customHeight="false" outlineLevel="0" collapsed="false">
      <c r="A366" s="0" t="n">
        <v>365</v>
      </c>
      <c r="B366" s="1" t="n">
        <v>44658</v>
      </c>
      <c r="C366" s="2" t="n">
        <f aca="false">YEAR(B366)</f>
        <v>2022</v>
      </c>
      <c r="D366" s="2" t="n">
        <f aca="false">WEEKNUM(B366,1)</f>
        <v>15</v>
      </c>
      <c r="E366" s="16" t="s">
        <v>18</v>
      </c>
      <c r="F366" s="0" t="s">
        <v>17</v>
      </c>
      <c r="G366" s="3" t="n">
        <v>9117</v>
      </c>
      <c r="H366" s="3" t="n">
        <v>9153</v>
      </c>
      <c r="I366" s="4" t="n">
        <f aca="false">H366-G366</f>
        <v>36</v>
      </c>
      <c r="J366" s="4" t="s">
        <v>26</v>
      </c>
      <c r="K366" s="4" t="n">
        <v>100</v>
      </c>
      <c r="L366" s="4" t="s">
        <v>26</v>
      </c>
      <c r="N366" s="25"/>
      <c r="O366" s="6" t="s">
        <v>21</v>
      </c>
      <c r="P366" s="6" t="s">
        <v>34</v>
      </c>
      <c r="Q36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7" customFormat="false" ht="13.8" hidden="false" customHeight="false" outlineLevel="0" collapsed="false">
      <c r="A367" s="0" t="n">
        <v>366</v>
      </c>
      <c r="B367" s="1" t="n">
        <v>44659</v>
      </c>
      <c r="C367" s="2" t="n">
        <f aca="false">YEAR(B367)</f>
        <v>2022</v>
      </c>
      <c r="D367" s="2" t="n">
        <f aca="false">WEEKNUM(B367,1)</f>
        <v>15</v>
      </c>
      <c r="E367" s="16" t="s">
        <v>17</v>
      </c>
      <c r="F367" s="16" t="s">
        <v>18</v>
      </c>
      <c r="G367" s="3" t="n">
        <v>9153</v>
      </c>
      <c r="H367" s="3" t="n">
        <v>9189</v>
      </c>
      <c r="I367" s="4" t="n">
        <f aca="false">H367-G367</f>
        <v>36</v>
      </c>
      <c r="J367" s="4" t="s">
        <v>26</v>
      </c>
      <c r="K367" s="4" t="s">
        <v>26</v>
      </c>
      <c r="L367" s="4" t="n">
        <v>11</v>
      </c>
      <c r="N367" s="25"/>
      <c r="O367" s="6" t="s">
        <v>21</v>
      </c>
      <c r="P367" s="6" t="s">
        <v>34</v>
      </c>
      <c r="Q36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8" customFormat="false" ht="13.8" hidden="false" customHeight="false" outlineLevel="0" collapsed="false">
      <c r="A368" s="0" t="n">
        <v>367</v>
      </c>
      <c r="B368" s="1" t="n">
        <v>44659</v>
      </c>
      <c r="C368" s="2" t="n">
        <f aca="false">YEAR(B368)</f>
        <v>2022</v>
      </c>
      <c r="D368" s="2" t="n">
        <f aca="false">WEEKNUM(B368,1)</f>
        <v>15</v>
      </c>
      <c r="E368" s="16" t="s">
        <v>18</v>
      </c>
      <c r="F368" s="0" t="s">
        <v>17</v>
      </c>
      <c r="G368" s="3" t="n">
        <v>9189</v>
      </c>
      <c r="H368" s="3" t="n">
        <v>9225</v>
      </c>
      <c r="I368" s="4" t="n">
        <f aca="false">H368-G368</f>
        <v>36</v>
      </c>
      <c r="J368" s="4" t="s">
        <v>26</v>
      </c>
      <c r="K368" s="4" t="n">
        <v>92</v>
      </c>
      <c r="L368" s="4" t="n">
        <v>50</v>
      </c>
      <c r="M368" s="4" t="n">
        <f aca="false">rittenfreddie[[#This Row],[Batt.perc.vertrek]]-rittenfreddie[[#This Row],[Batt.perc.aankomst]]</f>
        <v>42</v>
      </c>
      <c r="N368" s="25" t="n">
        <f aca="false">rittenfreddie[[#This Row],[Gereden kilometers]]/rittenfreddie[[#This Row],[Batt.perc.verbruikt]]</f>
        <v>0.857142857142857</v>
      </c>
      <c r="O368" s="6" t="s">
        <v>21</v>
      </c>
      <c r="P368" s="6" t="s">
        <v>34</v>
      </c>
      <c r="Q36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69" customFormat="false" ht="13.8" hidden="false" customHeight="false" outlineLevel="0" collapsed="false">
      <c r="A369" s="0" t="n">
        <v>368</v>
      </c>
      <c r="B369" s="1" t="n">
        <v>44660</v>
      </c>
      <c r="C369" s="2" t="n">
        <f aca="false">YEAR(B369)</f>
        <v>2022</v>
      </c>
      <c r="D369" s="2" t="n">
        <f aca="false">WEEKNUM(B369,1)</f>
        <v>15</v>
      </c>
      <c r="E369" s="16" t="s">
        <v>17</v>
      </c>
      <c r="F369" s="16" t="s">
        <v>18</v>
      </c>
      <c r="I369" s="4" t="n">
        <v>36</v>
      </c>
      <c r="M369" s="4" t="n">
        <f aca="false">rittenfreddie[[#This Row],[Batt.perc.vertrek]]-rittenfreddie[[#This Row],[Batt.perc.aankomst]]</f>
        <v>0</v>
      </c>
      <c r="N369" s="25" t="n">
        <f aca="false">rittenfreddie[[#This Row],[Batt.perc.verbruikt]]/rittenfreddie[[#This Row],[Gereden kilometers]]</f>
        <v>0</v>
      </c>
      <c r="O369" s="6" t="s">
        <v>19</v>
      </c>
      <c r="P369" s="6" t="s">
        <v>34</v>
      </c>
      <c r="Q369" s="6" t="s">
        <v>35</v>
      </c>
    </row>
    <row r="370" customFormat="false" ht="13.8" hidden="false" customHeight="false" outlineLevel="0" collapsed="false">
      <c r="A370" s="0" t="n">
        <v>369</v>
      </c>
      <c r="B370" s="1" t="n">
        <v>44660</v>
      </c>
      <c r="C370" s="2" t="n">
        <f aca="false">YEAR(B370)</f>
        <v>2022</v>
      </c>
      <c r="D370" s="2" t="n">
        <f aca="false">WEEKNUM(B370,1)</f>
        <v>15</v>
      </c>
      <c r="E370" s="16" t="s">
        <v>18</v>
      </c>
      <c r="F370" s="0" t="s">
        <v>17</v>
      </c>
      <c r="I370" s="4" t="n">
        <v>36</v>
      </c>
      <c r="M370" s="4" t="n">
        <f aca="false">rittenfreddie[[#This Row],[Batt.perc.vertrek]]-rittenfreddie[[#This Row],[Batt.perc.aankomst]]</f>
        <v>0</v>
      </c>
      <c r="N370" s="25" t="n">
        <f aca="false">rittenfreddie[[#This Row],[Batt.perc.verbruikt]]/rittenfreddie[[#This Row],[Gereden kilometers]]</f>
        <v>0</v>
      </c>
      <c r="O370" s="6" t="s">
        <v>19</v>
      </c>
      <c r="P370" s="6" t="s">
        <v>34</v>
      </c>
      <c r="Q370" s="6" t="s">
        <v>35</v>
      </c>
    </row>
    <row r="371" customFormat="false" ht="13.8" hidden="false" customHeight="false" outlineLevel="0" collapsed="false">
      <c r="A371" s="0" t="n">
        <v>370</v>
      </c>
      <c r="B371" s="1" t="n">
        <v>44662</v>
      </c>
      <c r="C371" s="2" t="n">
        <f aca="false">YEAR(B371)</f>
        <v>2022</v>
      </c>
      <c r="D371" s="2" t="n">
        <f aca="false">WEEKNUM(B371,1)</f>
        <v>16</v>
      </c>
      <c r="E371" s="16" t="s">
        <v>17</v>
      </c>
      <c r="F371" s="16" t="s">
        <v>18</v>
      </c>
      <c r="G371" s="3" t="n">
        <v>9225</v>
      </c>
      <c r="H371" s="3" t="n">
        <v>9261</v>
      </c>
      <c r="I371" s="4" t="n">
        <f aca="false">H371-G371</f>
        <v>36</v>
      </c>
      <c r="J371" s="4" t="n">
        <v>2</v>
      </c>
      <c r="K371" s="4" t="n">
        <v>100</v>
      </c>
      <c r="L371" s="4" t="n">
        <v>57</v>
      </c>
      <c r="M371" s="4" t="n">
        <f aca="false">rittenfreddie[[#This Row],[Batt.perc.vertrek]]-rittenfreddie[[#This Row],[Batt.perc.aankomst]]</f>
        <v>43</v>
      </c>
      <c r="N371" s="25" t="n">
        <f aca="false">rittenfreddie[[#This Row],[Gereden kilometers]]/rittenfreddie[[#This Row],[Batt.perc.verbruikt]]</f>
        <v>0.837209302325581</v>
      </c>
      <c r="O371" s="6" t="s">
        <v>21</v>
      </c>
      <c r="P371" s="6" t="s">
        <v>34</v>
      </c>
      <c r="Q37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2" customFormat="false" ht="13.8" hidden="false" customHeight="false" outlineLevel="0" collapsed="false">
      <c r="A372" s="0" t="n">
        <v>371</v>
      </c>
      <c r="B372" s="1" t="n">
        <v>44662</v>
      </c>
      <c r="C372" s="2" t="n">
        <f aca="false">YEAR(B372)</f>
        <v>2022</v>
      </c>
      <c r="D372" s="2" t="n">
        <f aca="false">WEEKNUM(B372,1)</f>
        <v>16</v>
      </c>
      <c r="E372" s="16" t="s">
        <v>18</v>
      </c>
      <c r="F372" s="0" t="s">
        <v>17</v>
      </c>
      <c r="G372" s="3" t="n">
        <v>9261</v>
      </c>
      <c r="H372" s="3" t="n">
        <v>9297</v>
      </c>
      <c r="I372" s="4" t="n">
        <f aca="false">H372-G372</f>
        <v>36</v>
      </c>
      <c r="J372" s="4" t="n">
        <v>14</v>
      </c>
      <c r="K372" s="4" t="n">
        <v>100</v>
      </c>
      <c r="L372" s="4" t="n">
        <v>61</v>
      </c>
      <c r="M372" s="4" t="n">
        <f aca="false">rittenfreddie[[#This Row],[Batt.perc.vertrek]]-rittenfreddie[[#This Row],[Batt.perc.aankomst]]</f>
        <v>39</v>
      </c>
      <c r="N372" s="25" t="n">
        <f aca="false">rittenfreddie[[#This Row],[Gereden kilometers]]/rittenfreddie[[#This Row],[Batt.perc.verbruikt]]</f>
        <v>0.923076923076923</v>
      </c>
      <c r="O372" s="6" t="s">
        <v>21</v>
      </c>
      <c r="P372" s="6" t="s">
        <v>34</v>
      </c>
      <c r="Q37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3" customFormat="false" ht="13.8" hidden="false" customHeight="false" outlineLevel="0" collapsed="false">
      <c r="A373" s="0" t="n">
        <v>372</v>
      </c>
      <c r="B373" s="1" t="n">
        <v>44663</v>
      </c>
      <c r="C373" s="2" t="n">
        <f aca="false">YEAR(B373)</f>
        <v>2022</v>
      </c>
      <c r="D373" s="2" t="n">
        <f aca="false">WEEKNUM(B373,1)</f>
        <v>16</v>
      </c>
      <c r="E373" s="16" t="s">
        <v>17</v>
      </c>
      <c r="F373" s="16" t="s">
        <v>18</v>
      </c>
      <c r="G373" s="3" t="n">
        <v>9297</v>
      </c>
      <c r="H373" s="3" t="n">
        <v>9334</v>
      </c>
      <c r="I373" s="4" t="n">
        <f aca="false">H373-G373</f>
        <v>37</v>
      </c>
      <c r="J373" s="4" t="n">
        <v>6</v>
      </c>
      <c r="K373" s="4" t="n">
        <v>61</v>
      </c>
      <c r="L373" s="4" t="n">
        <v>11</v>
      </c>
      <c r="M373" s="4" t="n">
        <f aca="false">rittenfreddie[[#This Row],[Batt.perc.vertrek]]-rittenfreddie[[#This Row],[Batt.perc.aankomst]]</f>
        <v>50</v>
      </c>
      <c r="N373" s="25" t="n">
        <f aca="false">rittenfreddie[[#This Row],[Gereden kilometers]]/rittenfreddie[[#This Row],[Batt.perc.verbruikt]]</f>
        <v>0.74</v>
      </c>
      <c r="O373" s="6" t="s">
        <v>21</v>
      </c>
      <c r="P373" s="6" t="s">
        <v>34</v>
      </c>
      <c r="Q37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4" customFormat="false" ht="13.8" hidden="false" customHeight="false" outlineLevel="0" collapsed="false">
      <c r="A374" s="0" t="n">
        <v>373</v>
      </c>
      <c r="B374" s="1" t="n">
        <v>44663</v>
      </c>
      <c r="C374" s="2" t="n">
        <f aca="false">YEAR(B374)</f>
        <v>2022</v>
      </c>
      <c r="D374" s="2" t="n">
        <f aca="false">WEEKNUM(B374,1)</f>
        <v>16</v>
      </c>
      <c r="E374" s="16" t="s">
        <v>18</v>
      </c>
      <c r="F374" s="0" t="s">
        <v>17</v>
      </c>
      <c r="G374" s="3" t="n">
        <v>9334</v>
      </c>
      <c r="H374" s="3" t="n">
        <v>9370</v>
      </c>
      <c r="I374" s="4" t="n">
        <f aca="false">H374-G374</f>
        <v>36</v>
      </c>
      <c r="J374" s="4" t="n">
        <v>21</v>
      </c>
      <c r="K374" s="4" t="n">
        <v>100</v>
      </c>
      <c r="L374" s="4" t="n">
        <v>59</v>
      </c>
      <c r="M374" s="4" t="n">
        <f aca="false">rittenfreddie[[#This Row],[Batt.perc.vertrek]]-rittenfreddie[[#This Row],[Batt.perc.aankomst]]</f>
        <v>41</v>
      </c>
      <c r="N374" s="25" t="n">
        <f aca="false">rittenfreddie[[#This Row],[Gereden kilometers]]/rittenfreddie[[#This Row],[Batt.perc.verbruikt]]</f>
        <v>0.878048780487805</v>
      </c>
      <c r="O374" s="6" t="s">
        <v>21</v>
      </c>
      <c r="P374" s="6" t="s">
        <v>34</v>
      </c>
      <c r="Q37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5" customFormat="false" ht="13.8" hidden="false" customHeight="false" outlineLevel="0" collapsed="false">
      <c r="A375" s="0" t="n">
        <v>374</v>
      </c>
      <c r="B375" s="1" t="n">
        <v>44664</v>
      </c>
      <c r="C375" s="2" t="n">
        <f aca="false">YEAR(B375)</f>
        <v>2022</v>
      </c>
      <c r="D375" s="2" t="n">
        <f aca="false">WEEKNUM(B375,1)</f>
        <v>16</v>
      </c>
      <c r="E375" s="16" t="s">
        <v>17</v>
      </c>
      <c r="F375" s="16" t="s">
        <v>18</v>
      </c>
      <c r="G375" s="3" t="n">
        <v>9382</v>
      </c>
      <c r="H375" s="3" t="n">
        <v>9418</v>
      </c>
      <c r="I375" s="4" t="n">
        <f aca="false">H375-G375</f>
        <v>36</v>
      </c>
      <c r="J375" s="4" t="n">
        <v>9</v>
      </c>
      <c r="K375" s="4" t="n">
        <v>73</v>
      </c>
      <c r="L375" s="4" t="n">
        <v>30</v>
      </c>
      <c r="M375" s="4" t="n">
        <f aca="false">rittenfreddie[[#This Row],[Batt.perc.vertrek]]-rittenfreddie[[#This Row],[Batt.perc.aankomst]]</f>
        <v>43</v>
      </c>
      <c r="N375" s="25" t="n">
        <f aca="false">rittenfreddie[[#This Row],[Gereden kilometers]]/rittenfreddie[[#This Row],[Batt.perc.verbruikt]]</f>
        <v>0.837209302325581</v>
      </c>
      <c r="O375" s="6" t="s">
        <v>21</v>
      </c>
      <c r="P375" s="6" t="s">
        <v>34</v>
      </c>
      <c r="Q37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6" customFormat="false" ht="13.8" hidden="false" customHeight="false" outlineLevel="0" collapsed="false">
      <c r="A376" s="0" t="n">
        <v>375</v>
      </c>
      <c r="B376" s="1" t="n">
        <v>44664</v>
      </c>
      <c r="C376" s="2" t="n">
        <f aca="false">YEAR(B376)</f>
        <v>2022</v>
      </c>
      <c r="D376" s="2" t="n">
        <f aca="false">WEEKNUM(B376,1)</f>
        <v>16</v>
      </c>
      <c r="E376" s="16" t="s">
        <v>18</v>
      </c>
      <c r="F376" s="0" t="s">
        <v>17</v>
      </c>
      <c r="G376" s="3" t="n">
        <v>9418</v>
      </c>
      <c r="H376" s="3" t="n">
        <v>9454</v>
      </c>
      <c r="I376" s="4" t="n">
        <f aca="false">H376-G376</f>
        <v>36</v>
      </c>
      <c r="J376" s="4" t="n">
        <v>17</v>
      </c>
      <c r="K376" s="4" t="n">
        <v>100</v>
      </c>
      <c r="L376" s="4" t="n">
        <v>60</v>
      </c>
      <c r="M376" s="4" t="n">
        <f aca="false">rittenfreddie[[#This Row],[Batt.perc.vertrek]]-rittenfreddie[[#This Row],[Batt.perc.aankomst]]</f>
        <v>40</v>
      </c>
      <c r="N376" s="25" t="n">
        <f aca="false">rittenfreddie[[#This Row],[Gereden kilometers]]/rittenfreddie[[#This Row],[Batt.perc.verbruikt]]</f>
        <v>0.9</v>
      </c>
      <c r="O376" s="6" t="s">
        <v>21</v>
      </c>
      <c r="P376" s="6" t="s">
        <v>34</v>
      </c>
      <c r="Q37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7" customFormat="false" ht="13.8" hidden="false" customHeight="false" outlineLevel="0" collapsed="false">
      <c r="A377" s="0" t="n">
        <v>376</v>
      </c>
      <c r="B377" s="1" t="n">
        <v>44665</v>
      </c>
      <c r="C377" s="2" t="n">
        <f aca="false">YEAR(B377)</f>
        <v>2022</v>
      </c>
      <c r="D377" s="2" t="n">
        <f aca="false">WEEKNUM(B377,1)</f>
        <v>16</v>
      </c>
      <c r="E377" s="16" t="s">
        <v>17</v>
      </c>
      <c r="F377" s="16" t="s">
        <v>18</v>
      </c>
      <c r="G377" s="3" t="n">
        <v>9454</v>
      </c>
      <c r="H377" s="3" t="n">
        <v>9490</v>
      </c>
      <c r="I377" s="4" t="n">
        <f aca="false">H377-G377</f>
        <v>36</v>
      </c>
      <c r="J377" s="4" t="n">
        <v>8</v>
      </c>
      <c r="K377" s="4" t="n">
        <v>60</v>
      </c>
      <c r="L377" s="4" t="n">
        <v>12</v>
      </c>
      <c r="M377" s="4" t="n">
        <f aca="false">rittenfreddie[[#This Row],[Batt.perc.vertrek]]-rittenfreddie[[#This Row],[Batt.perc.aankomst]]</f>
        <v>48</v>
      </c>
      <c r="N377" s="25" t="n">
        <f aca="false">rittenfreddie[[#This Row],[Gereden kilometers]]/rittenfreddie[[#This Row],[Batt.perc.verbruikt]]</f>
        <v>0.75</v>
      </c>
      <c r="O377" s="6" t="s">
        <v>21</v>
      </c>
      <c r="P377" s="6" t="s">
        <v>34</v>
      </c>
      <c r="Q37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8" customFormat="false" ht="13.8" hidden="false" customHeight="false" outlineLevel="0" collapsed="false">
      <c r="A378" s="0" t="n">
        <v>377</v>
      </c>
      <c r="B378" s="1" t="n">
        <v>44665</v>
      </c>
      <c r="C378" s="2" t="n">
        <f aca="false">YEAR(B378)</f>
        <v>2022</v>
      </c>
      <c r="D378" s="2" t="n">
        <f aca="false">WEEKNUM(B378,1)</f>
        <v>16</v>
      </c>
      <c r="E378" s="16" t="s">
        <v>18</v>
      </c>
      <c r="F378" s="0" t="s">
        <v>17</v>
      </c>
      <c r="G378" s="3" t="n">
        <v>9490</v>
      </c>
      <c r="H378" s="3" t="n">
        <v>9528</v>
      </c>
      <c r="I378" s="4" t="n">
        <f aca="false">H378-G378</f>
        <v>38</v>
      </c>
      <c r="J378" s="4" t="n">
        <v>18</v>
      </c>
      <c r="K378" s="4" t="n">
        <v>100</v>
      </c>
      <c r="L378" s="4" t="n">
        <v>60</v>
      </c>
      <c r="M378" s="4" t="n">
        <f aca="false">rittenfreddie[[#This Row],[Batt.perc.vertrek]]-rittenfreddie[[#This Row],[Batt.perc.aankomst]]</f>
        <v>40</v>
      </c>
      <c r="N378" s="25" t="n">
        <f aca="false">rittenfreddie[[#This Row],[Gereden kilometers]]/rittenfreddie[[#This Row],[Batt.perc.verbruikt]]</f>
        <v>0.95</v>
      </c>
      <c r="O378" s="6" t="s">
        <v>21</v>
      </c>
      <c r="P378" s="6" t="s">
        <v>34</v>
      </c>
      <c r="Q37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79" customFormat="false" ht="13.8" hidden="false" customHeight="false" outlineLevel="0" collapsed="false">
      <c r="A379" s="0" t="n">
        <v>378</v>
      </c>
      <c r="B379" s="1" t="n">
        <v>44666</v>
      </c>
      <c r="C379" s="2" t="n">
        <f aca="false">YEAR(B379)</f>
        <v>2022</v>
      </c>
      <c r="D379" s="2" t="n">
        <f aca="false">WEEKNUM(B379,1)</f>
        <v>16</v>
      </c>
      <c r="E379" s="16" t="s">
        <v>17</v>
      </c>
      <c r="F379" s="16" t="s">
        <v>18</v>
      </c>
      <c r="G379" s="3" t="n">
        <v>9545</v>
      </c>
      <c r="H379" s="3" t="n">
        <v>9582</v>
      </c>
      <c r="I379" s="4" t="n">
        <f aca="false">H379-G379</f>
        <v>37</v>
      </c>
      <c r="J379" s="4" t="n">
        <v>7</v>
      </c>
      <c r="K379" s="4" t="n">
        <v>52</v>
      </c>
      <c r="L379" s="4" t="n">
        <v>4</v>
      </c>
      <c r="M379" s="4" t="n">
        <f aca="false">rittenfreddie[[#This Row],[Batt.perc.vertrek]]-rittenfreddie[[#This Row],[Batt.perc.aankomst]]</f>
        <v>48</v>
      </c>
      <c r="N379" s="25" t="n">
        <f aca="false">rittenfreddie[[#This Row],[Gereden kilometers]]/rittenfreddie[[#This Row],[Batt.perc.verbruikt]]</f>
        <v>0.770833333333333</v>
      </c>
      <c r="O379" s="6" t="s">
        <v>21</v>
      </c>
      <c r="P379" s="6" t="s">
        <v>34</v>
      </c>
      <c r="Q37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80" customFormat="false" ht="13.8" hidden="false" customHeight="false" outlineLevel="0" collapsed="false">
      <c r="A380" s="0" t="n">
        <v>379</v>
      </c>
      <c r="B380" s="1" t="n">
        <v>44666</v>
      </c>
      <c r="C380" s="2" t="n">
        <f aca="false">YEAR(B380)</f>
        <v>2022</v>
      </c>
      <c r="D380" s="2" t="n">
        <f aca="false">WEEKNUM(B380,1)</f>
        <v>16</v>
      </c>
      <c r="E380" s="16" t="s">
        <v>18</v>
      </c>
      <c r="F380" s="0" t="s">
        <v>17</v>
      </c>
      <c r="G380" s="3" t="n">
        <v>9582</v>
      </c>
      <c r="H380" s="3" t="n">
        <v>9617</v>
      </c>
      <c r="I380" s="4" t="n">
        <f aca="false">H380-G380</f>
        <v>35</v>
      </c>
      <c r="J380" s="4" t="n">
        <v>11</v>
      </c>
      <c r="K380" s="4" t="n">
        <v>100</v>
      </c>
      <c r="L380" s="4" t="n">
        <v>59</v>
      </c>
      <c r="M380" s="4" t="n">
        <f aca="false">rittenfreddie[[#This Row],[Batt.perc.vertrek]]-rittenfreddie[[#This Row],[Batt.perc.aankomst]]</f>
        <v>41</v>
      </c>
      <c r="N380" s="25" t="n">
        <f aca="false">rittenfreddie[[#This Row],[Gereden kilometers]]/rittenfreddie[[#This Row],[Batt.perc.verbruikt]]</f>
        <v>0.853658536585366</v>
      </c>
      <c r="O380" s="6" t="s">
        <v>21</v>
      </c>
      <c r="P380" s="6" t="s">
        <v>34</v>
      </c>
      <c r="Q38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381" customFormat="false" ht="13.8" hidden="false" customHeight="false" outlineLevel="0" collapsed="false">
      <c r="A381" s="0" t="n">
        <v>380</v>
      </c>
      <c r="B381" s="1" t="n">
        <v>44670</v>
      </c>
      <c r="C381" s="2" t="n">
        <f aca="false">YEAR(B381)</f>
        <v>2022</v>
      </c>
      <c r="D381" s="2" t="n">
        <f aca="false">WEEKNUM(B381,1)</f>
        <v>17</v>
      </c>
      <c r="E381" s="16" t="s">
        <v>17</v>
      </c>
      <c r="F381" s="16" t="s">
        <v>18</v>
      </c>
      <c r="G381" s="3" t="n">
        <v>9656</v>
      </c>
      <c r="H381" s="3" t="n">
        <v>9691</v>
      </c>
      <c r="I381" s="4" t="n">
        <f aca="false">H381-G381</f>
        <v>35</v>
      </c>
      <c r="J381" s="4" t="n">
        <v>8</v>
      </c>
      <c r="K381" s="4" t="n">
        <v>100</v>
      </c>
      <c r="L381" s="4" t="n">
        <v>58</v>
      </c>
      <c r="M381" s="4" t="n">
        <f aca="false">rittenfreddie[[#This Row],[Batt.perc.vertrek]]-rittenfreddie[[#This Row],[Batt.perc.aankomst]]</f>
        <v>42</v>
      </c>
      <c r="N381" s="25" t="n">
        <f aca="false">rittenfreddie[[#This Row],[Gereden kilometers]]/rittenfreddie[[#This Row],[Batt.perc.verbruikt]]</f>
        <v>0.833333333333333</v>
      </c>
      <c r="O381" s="6" t="s">
        <v>21</v>
      </c>
      <c r="P381" s="6" t="s">
        <v>36</v>
      </c>
      <c r="Q381" s="6" t="str">
        <f aca="false">IF(AND(rittenfreddie[[#This Row],[Vervoersmiddel]]="Super Soco CPx 2021 electrische scooter",rittenfreddie[[#This Row],[Band type]]="Zomer"),"Cordial","Heidenau K66 M+S")</f>
        <v>Cordial</v>
      </c>
    </row>
    <row r="382" customFormat="false" ht="13.8" hidden="false" customHeight="false" outlineLevel="0" collapsed="false">
      <c r="A382" s="0" t="n">
        <v>381</v>
      </c>
      <c r="B382" s="1" t="n">
        <v>44670</v>
      </c>
      <c r="C382" s="2" t="n">
        <f aca="false">YEAR(B382)</f>
        <v>2022</v>
      </c>
      <c r="D382" s="2" t="n">
        <f aca="false">WEEKNUM(B382,1)</f>
        <v>17</v>
      </c>
      <c r="E382" s="16" t="s">
        <v>18</v>
      </c>
      <c r="F382" s="0" t="s">
        <v>17</v>
      </c>
      <c r="G382" s="3" t="n">
        <v>9691</v>
      </c>
      <c r="H382" s="3" t="n">
        <v>9726</v>
      </c>
      <c r="I382" s="4" t="n">
        <f aca="false">H382-G382</f>
        <v>35</v>
      </c>
      <c r="J382" s="4" t="n">
        <v>20</v>
      </c>
      <c r="K382" s="4" t="n">
        <v>100</v>
      </c>
      <c r="L382" s="4" t="n">
        <v>62</v>
      </c>
      <c r="M382" s="4" t="n">
        <f aca="false">rittenfreddie[[#This Row],[Batt.perc.vertrek]]-rittenfreddie[[#This Row],[Batt.perc.aankomst]]</f>
        <v>38</v>
      </c>
      <c r="N382" s="25" t="n">
        <f aca="false">rittenfreddie[[#This Row],[Gereden kilometers]]/rittenfreddie[[#This Row],[Batt.perc.verbruikt]]</f>
        <v>0.921052631578947</v>
      </c>
      <c r="O382" s="6" t="s">
        <v>21</v>
      </c>
      <c r="P382" s="6" t="s">
        <v>36</v>
      </c>
      <c r="Q382" s="6" t="str">
        <f aca="false">IF(AND(rittenfreddie[[#This Row],[Vervoersmiddel]]="Super Soco CPx 2021 electrische scooter",rittenfreddie[[#This Row],[Band type]]="Zomer"),"Cordial","Heidenau K66 M+S")</f>
        <v>Cordial</v>
      </c>
    </row>
    <row r="383" customFormat="false" ht="13.8" hidden="false" customHeight="false" outlineLevel="0" collapsed="false">
      <c r="A383" s="0" t="n">
        <v>382</v>
      </c>
      <c r="B383" s="1" t="n">
        <v>44671</v>
      </c>
      <c r="C383" s="2" t="n">
        <f aca="false">YEAR(B383)</f>
        <v>2022</v>
      </c>
      <c r="D383" s="2" t="n">
        <f aca="false">WEEKNUM(B383,1)</f>
        <v>17</v>
      </c>
      <c r="E383" s="16" t="s">
        <v>17</v>
      </c>
      <c r="F383" s="16" t="s">
        <v>18</v>
      </c>
      <c r="G383" s="3" t="n">
        <v>9726</v>
      </c>
      <c r="H383" s="3" t="n">
        <v>9762</v>
      </c>
      <c r="I383" s="4" t="n">
        <f aca="false">H383-G383</f>
        <v>36</v>
      </c>
      <c r="J383" s="4" t="n">
        <v>6</v>
      </c>
      <c r="K383" s="4" t="n">
        <v>62</v>
      </c>
      <c r="L383" s="4" t="n">
        <v>14</v>
      </c>
      <c r="M383" s="4" t="n">
        <f aca="false">rittenfreddie[[#This Row],[Batt.perc.vertrek]]-rittenfreddie[[#This Row],[Batt.perc.aankomst]]</f>
        <v>48</v>
      </c>
      <c r="N383" s="25" t="n">
        <f aca="false">rittenfreddie[[#This Row],[Gereden kilometers]]/rittenfreddie[[#This Row],[Batt.perc.verbruikt]]</f>
        <v>0.75</v>
      </c>
      <c r="O383" s="6" t="s">
        <v>21</v>
      </c>
      <c r="P383" s="6" t="s">
        <v>36</v>
      </c>
      <c r="Q383" s="6" t="str">
        <f aca="false">IF(AND(rittenfreddie[[#This Row],[Vervoersmiddel]]="Super Soco CPx 2021 electrische scooter",rittenfreddie[[#This Row],[Band type]]="Zomer"),"Cordial","Heidenau K66 M+S")</f>
        <v>Cordial</v>
      </c>
    </row>
    <row r="384" customFormat="false" ht="13.8" hidden="false" customHeight="false" outlineLevel="0" collapsed="false">
      <c r="A384" s="0" t="n">
        <v>383</v>
      </c>
      <c r="B384" s="1" t="n">
        <v>44671</v>
      </c>
      <c r="C384" s="2" t="n">
        <f aca="false">YEAR(B384)</f>
        <v>2022</v>
      </c>
      <c r="D384" s="2" t="n">
        <f aca="false">WEEKNUM(B384,1)</f>
        <v>17</v>
      </c>
      <c r="E384" s="16" t="s">
        <v>18</v>
      </c>
      <c r="F384" s="0" t="s">
        <v>17</v>
      </c>
      <c r="G384" s="3" t="n">
        <v>9762</v>
      </c>
      <c r="H384" s="3" t="n">
        <v>9797</v>
      </c>
      <c r="I384" s="4" t="n">
        <f aca="false">H384-G384</f>
        <v>35</v>
      </c>
      <c r="J384" s="4" t="n">
        <v>18</v>
      </c>
      <c r="K384" s="4" t="n">
        <v>100</v>
      </c>
      <c r="L384" s="4" t="n">
        <v>63</v>
      </c>
      <c r="M384" s="4" t="n">
        <f aca="false">rittenfreddie[[#This Row],[Batt.perc.vertrek]]-rittenfreddie[[#This Row],[Batt.perc.aankomst]]</f>
        <v>37</v>
      </c>
      <c r="N384" s="25" t="n">
        <f aca="false">rittenfreddie[[#This Row],[Gereden kilometers]]/rittenfreddie[[#This Row],[Batt.perc.verbruikt]]</f>
        <v>0.945945945945946</v>
      </c>
      <c r="O384" s="6" t="s">
        <v>21</v>
      </c>
      <c r="P384" s="6" t="s">
        <v>36</v>
      </c>
      <c r="Q384" s="6" t="str">
        <f aca="false">IF(AND(rittenfreddie[[#This Row],[Vervoersmiddel]]="Super Soco CPx 2021 electrische scooter",rittenfreddie[[#This Row],[Band type]]="Zomer"),"Cordial","Heidenau K66 M+S")</f>
        <v>Cordial</v>
      </c>
    </row>
    <row r="385" customFormat="false" ht="13.8" hidden="false" customHeight="false" outlineLevel="0" collapsed="false">
      <c r="A385" s="0" t="n">
        <v>384</v>
      </c>
      <c r="B385" s="1" t="n">
        <v>44672</v>
      </c>
      <c r="C385" s="2" t="n">
        <f aca="false">YEAR(B385)</f>
        <v>2022</v>
      </c>
      <c r="D385" s="2" t="n">
        <f aca="false">WEEKNUM(B385,1)</f>
        <v>17</v>
      </c>
      <c r="E385" s="16" t="s">
        <v>17</v>
      </c>
      <c r="F385" s="16" t="s">
        <v>18</v>
      </c>
      <c r="G385" s="3" t="n">
        <v>9797</v>
      </c>
      <c r="H385" s="3" t="n">
        <v>9833</v>
      </c>
      <c r="I385" s="4" t="n">
        <f aca="false">H385-G385</f>
        <v>36</v>
      </c>
      <c r="J385" s="4" t="n">
        <v>7</v>
      </c>
      <c r="K385" s="4" t="n">
        <v>63</v>
      </c>
      <c r="L385" s="4" t="n">
        <v>15</v>
      </c>
      <c r="M385" s="4" t="n">
        <f aca="false">rittenfreddie[[#This Row],[Batt.perc.vertrek]]-rittenfreddie[[#This Row],[Batt.perc.aankomst]]</f>
        <v>48</v>
      </c>
      <c r="N385" s="25" t="n">
        <f aca="false">rittenfreddie[[#This Row],[Gereden kilometers]]/rittenfreddie[[#This Row],[Batt.perc.verbruikt]]</f>
        <v>0.75</v>
      </c>
      <c r="O385" s="6" t="s">
        <v>21</v>
      </c>
      <c r="P385" s="6" t="s">
        <v>36</v>
      </c>
      <c r="Q385" s="6" t="str">
        <f aca="false">IF(AND(rittenfreddie[[#This Row],[Vervoersmiddel]]="Super Soco CPx 2021 electrische scooter",rittenfreddie[[#This Row],[Band type]]="Zomer"),"Cordial","Heidenau K66 M+S")</f>
        <v>Cordial</v>
      </c>
    </row>
    <row r="386" customFormat="false" ht="13.8" hidden="false" customHeight="false" outlineLevel="0" collapsed="false">
      <c r="A386" s="0" t="n">
        <v>385</v>
      </c>
      <c r="B386" s="1" t="n">
        <v>44672</v>
      </c>
      <c r="C386" s="2" t="n">
        <f aca="false">YEAR(B386)</f>
        <v>2022</v>
      </c>
      <c r="D386" s="2" t="n">
        <f aca="false">WEEKNUM(B386,1)</f>
        <v>17</v>
      </c>
      <c r="E386" s="16" t="s">
        <v>18</v>
      </c>
      <c r="F386" s="0" t="s">
        <v>17</v>
      </c>
      <c r="G386" s="3" t="n">
        <v>9833</v>
      </c>
      <c r="H386" s="3" t="n">
        <v>9869</v>
      </c>
      <c r="I386" s="4" t="n">
        <f aca="false">H386-G386</f>
        <v>36</v>
      </c>
      <c r="J386" s="4" t="n">
        <v>17</v>
      </c>
      <c r="K386" s="4" t="n">
        <v>100</v>
      </c>
      <c r="L386" s="4" t="n">
        <v>61</v>
      </c>
      <c r="M386" s="4" t="n">
        <f aca="false">rittenfreddie[[#This Row],[Batt.perc.vertrek]]-rittenfreddie[[#This Row],[Batt.perc.aankomst]]</f>
        <v>39</v>
      </c>
      <c r="N386" s="25" t="n">
        <f aca="false">rittenfreddie[[#This Row],[Gereden kilometers]]/rittenfreddie[[#This Row],[Batt.perc.verbruikt]]</f>
        <v>0.923076923076923</v>
      </c>
      <c r="O386" s="6" t="s">
        <v>21</v>
      </c>
      <c r="P386" s="6" t="s">
        <v>36</v>
      </c>
      <c r="Q386" s="6" t="str">
        <f aca="false">IF(AND(rittenfreddie[[#This Row],[Vervoersmiddel]]="Super Soco CPx 2021 electrische scooter",rittenfreddie[[#This Row],[Band type]]="Zomer"),"Cordial","Heidenau K66 M+S")</f>
        <v>Cordial</v>
      </c>
    </row>
    <row r="387" customFormat="false" ht="13.8" hidden="false" customHeight="false" outlineLevel="0" collapsed="false">
      <c r="A387" s="0" t="n">
        <v>386</v>
      </c>
      <c r="B387" s="1" t="n">
        <v>44673</v>
      </c>
      <c r="C387" s="2" t="n">
        <f aca="false">YEAR(B387)</f>
        <v>2022</v>
      </c>
      <c r="D387" s="2" t="n">
        <f aca="false">WEEKNUM(B387,1)</f>
        <v>17</v>
      </c>
      <c r="E387" s="16" t="s">
        <v>17</v>
      </c>
      <c r="F387" s="16" t="s">
        <v>18</v>
      </c>
      <c r="G387" s="3" t="n">
        <v>9887</v>
      </c>
      <c r="H387" s="3" t="n">
        <v>9922</v>
      </c>
      <c r="I387" s="4" t="n">
        <f aca="false">H387-G387</f>
        <v>35</v>
      </c>
      <c r="J387" s="4" t="n">
        <v>6</v>
      </c>
      <c r="K387" s="4" t="n">
        <v>59</v>
      </c>
      <c r="L387" s="4" t="n">
        <v>10</v>
      </c>
      <c r="M387" s="4" t="n">
        <f aca="false">rittenfreddie[[#This Row],[Batt.perc.vertrek]]-rittenfreddie[[#This Row],[Batt.perc.aankomst]]</f>
        <v>49</v>
      </c>
      <c r="N387" s="25" t="n">
        <f aca="false">rittenfreddie[[#This Row],[Gereden kilometers]]/rittenfreddie[[#This Row],[Batt.perc.verbruikt]]</f>
        <v>0.714285714285714</v>
      </c>
      <c r="O387" s="6" t="s">
        <v>21</v>
      </c>
      <c r="P387" s="6" t="s">
        <v>36</v>
      </c>
      <c r="Q387" s="6" t="str">
        <f aca="false">IF(AND(rittenfreddie[[#This Row],[Vervoersmiddel]]="Super Soco CPx 2021 electrische scooter",rittenfreddie[[#This Row],[Band type]]="Zomer"),"Cordial","Heidenau K66 M+S")</f>
        <v>Cordial</v>
      </c>
    </row>
    <row r="388" customFormat="false" ht="13.8" hidden="false" customHeight="false" outlineLevel="0" collapsed="false">
      <c r="A388" s="0" t="n">
        <v>387</v>
      </c>
      <c r="B388" s="1" t="n">
        <v>44673</v>
      </c>
      <c r="C388" s="2" t="n">
        <f aca="false">YEAR(B388)</f>
        <v>2022</v>
      </c>
      <c r="D388" s="2" t="n">
        <f aca="false">WEEKNUM(B388,1)</f>
        <v>17</v>
      </c>
      <c r="E388" s="16" t="s">
        <v>18</v>
      </c>
      <c r="F388" s="0" t="s">
        <v>17</v>
      </c>
      <c r="G388" s="3" t="n">
        <v>9922</v>
      </c>
      <c r="H388" s="3" t="n">
        <v>9982</v>
      </c>
      <c r="I388" s="4" t="n">
        <f aca="false">H388-G388</f>
        <v>60</v>
      </c>
      <c r="J388" s="4" t="s">
        <v>26</v>
      </c>
      <c r="K388" s="4" t="n">
        <v>100</v>
      </c>
      <c r="L388" s="4" t="s">
        <v>26</v>
      </c>
      <c r="N388" s="25"/>
      <c r="O388" s="6" t="s">
        <v>21</v>
      </c>
      <c r="P388" s="6" t="s">
        <v>36</v>
      </c>
      <c r="Q388" s="6" t="str">
        <f aca="false">IF(AND(rittenfreddie[[#This Row],[Vervoersmiddel]]="Super Soco CPx 2021 electrische scooter",rittenfreddie[[#This Row],[Band type]]="Zomer"),"Cordial","Heidenau K66 M+S")</f>
        <v>Cordial</v>
      </c>
    </row>
    <row r="389" customFormat="false" ht="13.8" hidden="false" customHeight="false" outlineLevel="0" collapsed="false">
      <c r="A389" s="0" t="n">
        <v>388</v>
      </c>
      <c r="B389" s="1" t="n">
        <v>44676</v>
      </c>
      <c r="C389" s="2" t="n">
        <f aca="false">YEAR(B389)</f>
        <v>2022</v>
      </c>
      <c r="D389" s="2" t="n">
        <f aca="false">WEEKNUM(B389,1)</f>
        <v>18</v>
      </c>
      <c r="E389" s="16" t="s">
        <v>17</v>
      </c>
      <c r="F389" s="16" t="s">
        <v>18</v>
      </c>
      <c r="G389" s="3" t="n">
        <v>9982</v>
      </c>
      <c r="H389" s="3" t="n">
        <v>10019</v>
      </c>
      <c r="I389" s="4" t="n">
        <f aca="false">H389-G389</f>
        <v>37</v>
      </c>
      <c r="J389" s="4" t="n">
        <v>7</v>
      </c>
      <c r="K389" s="4" t="n">
        <v>100</v>
      </c>
      <c r="L389" s="4" t="n">
        <v>47</v>
      </c>
      <c r="M389" s="4" t="n">
        <f aca="false">rittenfreddie[[#This Row],[Batt.perc.vertrek]]-rittenfreddie[[#This Row],[Batt.perc.aankomst]]</f>
        <v>53</v>
      </c>
      <c r="N389" s="25" t="n">
        <f aca="false">rittenfreddie[[#This Row],[Gereden kilometers]]/rittenfreddie[[#This Row],[Batt.perc.verbruikt]]</f>
        <v>0.69811320754717</v>
      </c>
      <c r="O389" s="6" t="s">
        <v>21</v>
      </c>
      <c r="P389" s="6" t="s">
        <v>36</v>
      </c>
      <c r="Q389" s="6" t="str">
        <f aca="false">IF(AND(rittenfreddie[[#This Row],[Vervoersmiddel]]="Super Soco CPx 2021 electrische scooter",rittenfreddie[[#This Row],[Band type]]="Zomer"),"Cordial","Heidenau K66 M+S")</f>
        <v>Cordial</v>
      </c>
    </row>
    <row r="390" customFormat="false" ht="13.8" hidden="false" customHeight="false" outlineLevel="0" collapsed="false">
      <c r="A390" s="0" t="n">
        <v>389</v>
      </c>
      <c r="B390" s="1" t="n">
        <v>44676</v>
      </c>
      <c r="C390" s="2" t="n">
        <f aca="false">YEAR(B390)</f>
        <v>2022</v>
      </c>
      <c r="D390" s="2" t="n">
        <f aca="false">WEEKNUM(B390,1)</f>
        <v>18</v>
      </c>
      <c r="E390" s="16" t="s">
        <v>18</v>
      </c>
      <c r="F390" s="0" t="s">
        <v>17</v>
      </c>
      <c r="G390" s="3" t="n">
        <v>10019</v>
      </c>
      <c r="H390" s="3" t="n">
        <v>10054</v>
      </c>
      <c r="I390" s="4" t="n">
        <f aca="false">H390-G390</f>
        <v>35</v>
      </c>
      <c r="J390" s="4" t="n">
        <v>13</v>
      </c>
      <c r="K390" s="4" t="n">
        <v>100</v>
      </c>
      <c r="L390" s="4" t="n">
        <v>60</v>
      </c>
      <c r="M390" s="4" t="n">
        <f aca="false">rittenfreddie[[#This Row],[Batt.perc.vertrek]]-rittenfreddie[[#This Row],[Batt.perc.aankomst]]</f>
        <v>40</v>
      </c>
      <c r="N390" s="25" t="n">
        <f aca="false">rittenfreddie[[#This Row],[Gereden kilometers]]/rittenfreddie[[#This Row],[Batt.perc.verbruikt]]</f>
        <v>0.875</v>
      </c>
      <c r="O390" s="6" t="s">
        <v>21</v>
      </c>
      <c r="P390" s="6" t="s">
        <v>36</v>
      </c>
      <c r="Q390" s="6" t="str">
        <f aca="false">IF(AND(rittenfreddie[[#This Row],[Vervoersmiddel]]="Super Soco CPx 2021 electrische scooter",rittenfreddie[[#This Row],[Band type]]="Zomer"),"Cordial","Heidenau K66 M+S")</f>
        <v>Cordial</v>
      </c>
    </row>
    <row r="391" customFormat="false" ht="13.8" hidden="false" customHeight="false" outlineLevel="0" collapsed="false">
      <c r="A391" s="0" t="n">
        <v>390</v>
      </c>
      <c r="B391" s="1" t="n">
        <v>44677</v>
      </c>
      <c r="C391" s="2" t="n">
        <f aca="false">YEAR(B391)</f>
        <v>2022</v>
      </c>
      <c r="D391" s="2" t="n">
        <f aca="false">WEEKNUM(B391,1)</f>
        <v>18</v>
      </c>
      <c r="E391" s="16" t="s">
        <v>17</v>
      </c>
      <c r="F391" s="16" t="s">
        <v>18</v>
      </c>
      <c r="G391" s="3" t="n">
        <v>10054</v>
      </c>
      <c r="H391" s="3" t="n">
        <v>10107</v>
      </c>
      <c r="I391" s="4" t="n">
        <f aca="false">H391-G391</f>
        <v>53</v>
      </c>
      <c r="J391" s="4" t="s">
        <v>26</v>
      </c>
      <c r="K391" s="4" t="n">
        <v>60</v>
      </c>
      <c r="L391" s="4" t="n">
        <v>8</v>
      </c>
      <c r="M391" s="4" t="n">
        <f aca="false">rittenfreddie[[#This Row],[Batt.perc.vertrek]]-rittenfreddie[[#This Row],[Batt.perc.aankomst]]</f>
        <v>52</v>
      </c>
      <c r="N391" s="25" t="n">
        <f aca="false">rittenfreddie[[#This Row],[Gereden kilometers]]/rittenfreddie[[#This Row],[Batt.perc.verbruikt]]</f>
        <v>1.01923076923077</v>
      </c>
      <c r="O391" s="6" t="s">
        <v>21</v>
      </c>
      <c r="P391" s="6" t="s">
        <v>36</v>
      </c>
      <c r="Q391" s="6" t="str">
        <f aca="false">IF(AND(rittenfreddie[[#This Row],[Vervoersmiddel]]="Super Soco CPx 2021 electrische scooter",rittenfreddie[[#This Row],[Band type]]="Zomer"),"Cordial","Heidenau K66 M+S")</f>
        <v>Cordial</v>
      </c>
    </row>
    <row r="392" customFormat="false" ht="13.8" hidden="false" customHeight="false" outlineLevel="0" collapsed="false">
      <c r="A392" s="0" t="n">
        <v>391</v>
      </c>
      <c r="B392" s="1" t="n">
        <v>44677</v>
      </c>
      <c r="C392" s="2" t="n">
        <f aca="false">YEAR(B392)</f>
        <v>2022</v>
      </c>
      <c r="D392" s="2" t="n">
        <f aca="false">WEEKNUM(B392,1)</f>
        <v>18</v>
      </c>
      <c r="E392" s="16" t="s">
        <v>18</v>
      </c>
      <c r="F392" s="0" t="s">
        <v>17</v>
      </c>
      <c r="G392" s="3" t="n">
        <v>10107</v>
      </c>
      <c r="H392" s="3" t="n">
        <v>10142</v>
      </c>
      <c r="I392" s="4" t="n">
        <f aca="false">H392-G392</f>
        <v>35</v>
      </c>
      <c r="J392" s="4" t="n">
        <v>13</v>
      </c>
      <c r="K392" s="4" t="n">
        <v>100</v>
      </c>
      <c r="L392" s="4" t="n">
        <v>63</v>
      </c>
      <c r="M392" s="4" t="n">
        <f aca="false">rittenfreddie[[#This Row],[Batt.perc.vertrek]]-rittenfreddie[[#This Row],[Batt.perc.aankomst]]</f>
        <v>37</v>
      </c>
      <c r="N392" s="25" t="n">
        <f aca="false">rittenfreddie[[#This Row],[Gereden kilometers]]/rittenfreddie[[#This Row],[Batt.perc.verbruikt]]</f>
        <v>0.945945945945946</v>
      </c>
      <c r="O392" s="6" t="s">
        <v>21</v>
      </c>
      <c r="P392" s="6" t="s">
        <v>36</v>
      </c>
      <c r="Q392" s="6" t="str">
        <f aca="false">IF(AND(rittenfreddie[[#This Row],[Vervoersmiddel]]="Super Soco CPx 2021 electrische scooter",rittenfreddie[[#This Row],[Band type]]="Zomer"),"Cordial","Heidenau K66 M+S")</f>
        <v>Cordial</v>
      </c>
    </row>
    <row r="393" customFormat="false" ht="13.8" hidden="false" customHeight="false" outlineLevel="0" collapsed="false">
      <c r="A393" s="0" t="n">
        <v>392</v>
      </c>
      <c r="B393" s="1" t="n">
        <v>44679</v>
      </c>
      <c r="C393" s="2" t="n">
        <f aca="false">YEAR(B393)</f>
        <v>2022</v>
      </c>
      <c r="D393" s="2" t="n">
        <f aca="false">WEEKNUM(B393,1)</f>
        <v>18</v>
      </c>
      <c r="E393" s="16" t="s">
        <v>17</v>
      </c>
      <c r="F393" s="16" t="s">
        <v>18</v>
      </c>
      <c r="G393" s="3" t="n">
        <v>10142</v>
      </c>
      <c r="H393" s="3" t="n">
        <v>10178</v>
      </c>
      <c r="I393" s="4" t="n">
        <f aca="false">H393-G393</f>
        <v>36</v>
      </c>
      <c r="J393" s="4" t="n">
        <v>7</v>
      </c>
      <c r="K393" s="4" t="n">
        <v>63</v>
      </c>
      <c r="L393" s="4" t="n">
        <v>15</v>
      </c>
      <c r="M393" s="4" t="n">
        <f aca="false">rittenfreddie[[#This Row],[Batt.perc.vertrek]]-rittenfreddie[[#This Row],[Batt.perc.aankomst]]</f>
        <v>48</v>
      </c>
      <c r="N393" s="25" t="n">
        <f aca="false">rittenfreddie[[#This Row],[Gereden kilometers]]/rittenfreddie[[#This Row],[Batt.perc.verbruikt]]</f>
        <v>0.75</v>
      </c>
      <c r="O393" s="6" t="s">
        <v>21</v>
      </c>
      <c r="P393" s="6" t="s">
        <v>36</v>
      </c>
      <c r="Q393" s="6" t="str">
        <f aca="false">IF(AND(rittenfreddie[[#This Row],[Vervoersmiddel]]="Super Soco CPx 2021 electrische scooter",rittenfreddie[[#This Row],[Band type]]="Zomer"),"Cordial","Heidenau K66 M+S")</f>
        <v>Cordial</v>
      </c>
    </row>
    <row r="394" customFormat="false" ht="13.8" hidden="false" customHeight="false" outlineLevel="0" collapsed="false">
      <c r="A394" s="0" t="n">
        <v>393</v>
      </c>
      <c r="B394" s="1" t="n">
        <v>44679</v>
      </c>
      <c r="C394" s="2" t="n">
        <f aca="false">YEAR(B394)</f>
        <v>2022</v>
      </c>
      <c r="D394" s="2" t="n">
        <f aca="false">WEEKNUM(B394,1)</f>
        <v>18</v>
      </c>
      <c r="E394" s="16" t="s">
        <v>18</v>
      </c>
      <c r="F394" s="0" t="s">
        <v>17</v>
      </c>
      <c r="G394" s="3" t="n">
        <v>10178</v>
      </c>
      <c r="H394" s="3" t="n">
        <v>10215</v>
      </c>
      <c r="I394" s="4" t="n">
        <f aca="false">H394-G394</f>
        <v>37</v>
      </c>
      <c r="J394" s="4" t="n">
        <v>14</v>
      </c>
      <c r="K394" s="4" t="n">
        <v>100</v>
      </c>
      <c r="L394" s="4" t="n">
        <v>58</v>
      </c>
      <c r="M394" s="4" t="n">
        <f aca="false">rittenfreddie[[#This Row],[Batt.perc.vertrek]]-rittenfreddie[[#This Row],[Batt.perc.aankomst]]</f>
        <v>42</v>
      </c>
      <c r="N394" s="25" t="n">
        <f aca="false">rittenfreddie[[#This Row],[Gereden kilometers]]/rittenfreddie[[#This Row],[Batt.perc.verbruikt]]</f>
        <v>0.880952380952381</v>
      </c>
      <c r="O394" s="6" t="s">
        <v>21</v>
      </c>
      <c r="P394" s="6" t="s">
        <v>36</v>
      </c>
      <c r="Q394" s="6" t="str">
        <f aca="false">IF(AND(rittenfreddie[[#This Row],[Vervoersmiddel]]="Super Soco CPx 2021 electrische scooter",rittenfreddie[[#This Row],[Band type]]="Zomer"),"Cordial","Heidenau K66 M+S")</f>
        <v>Cordial</v>
      </c>
    </row>
    <row r="395" customFormat="false" ht="13.8" hidden="false" customHeight="false" outlineLevel="0" collapsed="false">
      <c r="A395" s="0" t="n">
        <v>394</v>
      </c>
      <c r="B395" s="1" t="n">
        <v>44680</v>
      </c>
      <c r="C395" s="2" t="n">
        <f aca="false">YEAR(B395)</f>
        <v>2022</v>
      </c>
      <c r="D395" s="2" t="n">
        <f aca="false">WEEKNUM(B395,1)</f>
        <v>18</v>
      </c>
      <c r="E395" s="16" t="s">
        <v>17</v>
      </c>
      <c r="F395" s="16" t="s">
        <v>18</v>
      </c>
      <c r="G395" s="3" t="n">
        <v>10232</v>
      </c>
      <c r="H395" s="3" t="n">
        <v>10268</v>
      </c>
      <c r="I395" s="4" t="n">
        <f aca="false">H395-G395</f>
        <v>36</v>
      </c>
      <c r="J395" s="4" t="n">
        <v>7</v>
      </c>
      <c r="K395" s="4" t="n">
        <v>57</v>
      </c>
      <c r="L395" s="4" t="n">
        <v>11</v>
      </c>
      <c r="M395" s="4" t="n">
        <f aca="false">rittenfreddie[[#This Row],[Batt.perc.vertrek]]-rittenfreddie[[#This Row],[Batt.perc.aankomst]]</f>
        <v>46</v>
      </c>
      <c r="N395" s="25" t="n">
        <f aca="false">rittenfreddie[[#This Row],[Gereden kilometers]]/rittenfreddie[[#This Row],[Batt.perc.verbruikt]]</f>
        <v>0.782608695652174</v>
      </c>
      <c r="O395" s="6" t="s">
        <v>21</v>
      </c>
      <c r="P395" s="6" t="s">
        <v>36</v>
      </c>
      <c r="Q395" s="6" t="str">
        <f aca="false">IF(AND(rittenfreddie[[#This Row],[Vervoersmiddel]]="Super Soco CPx 2021 electrische scooter",rittenfreddie[[#This Row],[Band type]]="Zomer"),"Cordial","Heidenau K66 M+S")</f>
        <v>Cordial</v>
      </c>
    </row>
    <row r="396" customFormat="false" ht="13.8" hidden="false" customHeight="false" outlineLevel="0" collapsed="false">
      <c r="A396" s="0" t="n">
        <v>395</v>
      </c>
      <c r="B396" s="1" t="n">
        <v>44680</v>
      </c>
      <c r="C396" s="2" t="n">
        <f aca="false">YEAR(B396)</f>
        <v>2022</v>
      </c>
      <c r="D396" s="2" t="n">
        <f aca="false">WEEKNUM(B396,1)</f>
        <v>18</v>
      </c>
      <c r="E396" s="16" t="s">
        <v>18</v>
      </c>
      <c r="F396" s="0" t="s">
        <v>17</v>
      </c>
      <c r="G396" s="3" t="n">
        <v>10268</v>
      </c>
      <c r="H396" s="3" t="n">
        <v>10304</v>
      </c>
      <c r="I396" s="4" t="n">
        <f aca="false">H396-G396</f>
        <v>36</v>
      </c>
      <c r="J396" s="4" t="n">
        <v>11</v>
      </c>
      <c r="K396" s="4" t="n">
        <v>100</v>
      </c>
      <c r="L396" s="4" t="n">
        <v>58</v>
      </c>
      <c r="M396" s="4" t="n">
        <f aca="false">rittenfreddie[[#This Row],[Batt.perc.vertrek]]-rittenfreddie[[#This Row],[Batt.perc.aankomst]]</f>
        <v>42</v>
      </c>
      <c r="N396" s="25" t="n">
        <f aca="false">rittenfreddie[[#This Row],[Gereden kilometers]]/rittenfreddie[[#This Row],[Batt.perc.verbruikt]]</f>
        <v>0.857142857142857</v>
      </c>
      <c r="O396" s="6" t="s">
        <v>21</v>
      </c>
      <c r="P396" s="6" t="s">
        <v>36</v>
      </c>
      <c r="Q396" s="6" t="str">
        <f aca="false">IF(AND(rittenfreddie[[#This Row],[Vervoersmiddel]]="Super Soco CPx 2021 electrische scooter",rittenfreddie[[#This Row],[Band type]]="Zomer"),"Cordial","Heidenau K66 M+S")</f>
        <v>Cordial</v>
      </c>
    </row>
    <row r="397" customFormat="false" ht="13.8" hidden="false" customHeight="false" outlineLevel="0" collapsed="false">
      <c r="A397" s="0" t="n">
        <v>396</v>
      </c>
      <c r="B397" s="1" t="n">
        <v>44683</v>
      </c>
      <c r="C397" s="2" t="n">
        <f aca="false">YEAR(B397)</f>
        <v>2022</v>
      </c>
      <c r="D397" s="2" t="n">
        <f aca="false">WEEKNUM(B397,1)</f>
        <v>19</v>
      </c>
      <c r="E397" s="16" t="s">
        <v>17</v>
      </c>
      <c r="F397" s="16" t="s">
        <v>18</v>
      </c>
      <c r="G397" s="3" t="n">
        <v>10304</v>
      </c>
      <c r="H397" s="3" t="n">
        <v>10339</v>
      </c>
      <c r="I397" s="4" t="n">
        <f aca="false">H397-G397</f>
        <v>35</v>
      </c>
      <c r="J397" s="4" t="s">
        <v>26</v>
      </c>
      <c r="K397" s="4" t="n">
        <v>58</v>
      </c>
      <c r="L397" s="4" t="n">
        <v>10</v>
      </c>
      <c r="M397" s="4" t="n">
        <f aca="false">rittenfreddie[[#This Row],[Batt.perc.vertrek]]-rittenfreddie[[#This Row],[Batt.perc.aankomst]]</f>
        <v>48</v>
      </c>
      <c r="N397" s="25" t="n">
        <f aca="false">rittenfreddie[[#This Row],[Gereden kilometers]]/rittenfreddie[[#This Row],[Batt.perc.verbruikt]]</f>
        <v>0.729166666666667</v>
      </c>
      <c r="O397" s="6" t="s">
        <v>21</v>
      </c>
      <c r="P397" s="6" t="s">
        <v>36</v>
      </c>
      <c r="Q397" s="6" t="str">
        <f aca="false">IF(AND(rittenfreddie[[#This Row],[Vervoersmiddel]]="Super Soco CPx 2021 electrische scooter",rittenfreddie[[#This Row],[Band type]]="Zomer"),"Cordial","Heidenau K66 M+S")</f>
        <v>Cordial</v>
      </c>
    </row>
    <row r="398" customFormat="false" ht="13.8" hidden="false" customHeight="false" outlineLevel="0" collapsed="false">
      <c r="A398" s="0" t="n">
        <v>397</v>
      </c>
      <c r="B398" s="1" t="n">
        <v>44683</v>
      </c>
      <c r="C398" s="2" t="n">
        <f aca="false">YEAR(B398)</f>
        <v>2022</v>
      </c>
      <c r="D398" s="2" t="n">
        <f aca="false">WEEKNUM(B398,1)</f>
        <v>19</v>
      </c>
      <c r="E398" s="16" t="s">
        <v>18</v>
      </c>
      <c r="F398" s="0" t="s">
        <v>17</v>
      </c>
      <c r="G398" s="3" t="n">
        <v>10339</v>
      </c>
      <c r="H398" s="3" t="n">
        <v>10375</v>
      </c>
      <c r="I398" s="4" t="n">
        <f aca="false">H398-G398</f>
        <v>36</v>
      </c>
      <c r="J398" s="4" t="n">
        <v>16</v>
      </c>
      <c r="K398" s="4" t="n">
        <v>100</v>
      </c>
      <c r="L398" s="4" t="n">
        <v>64</v>
      </c>
      <c r="M398" s="4" t="n">
        <f aca="false">rittenfreddie[[#This Row],[Batt.perc.vertrek]]-rittenfreddie[[#This Row],[Batt.perc.aankomst]]</f>
        <v>36</v>
      </c>
      <c r="N398" s="25" t="n">
        <f aca="false">rittenfreddie[[#This Row],[Gereden kilometers]]/rittenfreddie[[#This Row],[Batt.perc.verbruikt]]</f>
        <v>1</v>
      </c>
      <c r="O398" s="6" t="s">
        <v>21</v>
      </c>
      <c r="P398" s="6" t="s">
        <v>36</v>
      </c>
      <c r="Q398" s="6" t="str">
        <f aca="false">IF(AND(rittenfreddie[[#This Row],[Vervoersmiddel]]="Super Soco CPx 2021 electrische scooter",rittenfreddie[[#This Row],[Band type]]="Zomer"),"Cordial","Heidenau K66 M+S")</f>
        <v>Cordial</v>
      </c>
    </row>
    <row r="399" customFormat="false" ht="13.8" hidden="false" customHeight="false" outlineLevel="0" collapsed="false">
      <c r="A399" s="0" t="n">
        <v>398</v>
      </c>
      <c r="B399" s="1" t="n">
        <v>44684</v>
      </c>
      <c r="C399" s="2" t="n">
        <f aca="false">YEAR(B399)</f>
        <v>2022</v>
      </c>
      <c r="D399" s="2" t="n">
        <f aca="false">WEEKNUM(B399,1)</f>
        <v>19</v>
      </c>
      <c r="E399" s="16" t="s">
        <v>17</v>
      </c>
      <c r="F399" s="16" t="s">
        <v>18</v>
      </c>
      <c r="G399" s="3" t="n">
        <v>10392</v>
      </c>
      <c r="H399" s="3" t="n">
        <v>10428</v>
      </c>
      <c r="I399" s="4" t="n">
        <f aca="false">H399-G399</f>
        <v>36</v>
      </c>
      <c r="J399" s="4" t="n">
        <v>6</v>
      </c>
      <c r="K399" s="4" t="n">
        <v>55</v>
      </c>
      <c r="L399" s="4" t="n">
        <v>12</v>
      </c>
      <c r="M399" s="4" t="n">
        <f aca="false">rittenfreddie[[#This Row],[Batt.perc.vertrek]]-rittenfreddie[[#This Row],[Batt.perc.aankomst]]</f>
        <v>43</v>
      </c>
      <c r="N399" s="25" t="n">
        <f aca="false">rittenfreddie[[#This Row],[Gereden kilometers]]/rittenfreddie[[#This Row],[Batt.perc.verbruikt]]</f>
        <v>0.837209302325581</v>
      </c>
      <c r="O399" s="6" t="s">
        <v>21</v>
      </c>
      <c r="P399" s="6" t="s">
        <v>36</v>
      </c>
      <c r="Q399" s="6" t="str">
        <f aca="false">IF(AND(rittenfreddie[[#This Row],[Vervoersmiddel]]="Super Soco CPx 2021 electrische scooter",rittenfreddie[[#This Row],[Band type]]="Zomer"),"Cordial","Heidenau K66 M+S")</f>
        <v>Cordial</v>
      </c>
    </row>
    <row r="400" customFormat="false" ht="13.8" hidden="false" customHeight="false" outlineLevel="0" collapsed="false">
      <c r="A400" s="0" t="n">
        <v>399</v>
      </c>
      <c r="B400" s="1" t="n">
        <v>44684</v>
      </c>
      <c r="C400" s="2" t="n">
        <f aca="false">YEAR(B400)</f>
        <v>2022</v>
      </c>
      <c r="D400" s="2" t="n">
        <f aca="false">WEEKNUM(B400,1)</f>
        <v>19</v>
      </c>
      <c r="E400" s="16" t="s">
        <v>18</v>
      </c>
      <c r="F400" s="0" t="s">
        <v>17</v>
      </c>
      <c r="G400" s="3" t="n">
        <v>10428</v>
      </c>
      <c r="H400" s="3" t="n">
        <v>10463</v>
      </c>
      <c r="I400" s="4" t="n">
        <f aca="false">H400-G400</f>
        <v>35</v>
      </c>
      <c r="J400" s="4" t="n">
        <v>14</v>
      </c>
      <c r="K400" s="4" t="n">
        <v>100</v>
      </c>
      <c r="L400" s="4" t="n">
        <v>64</v>
      </c>
      <c r="M400" s="4" t="n">
        <f aca="false">rittenfreddie[[#This Row],[Batt.perc.vertrek]]-rittenfreddie[[#This Row],[Batt.perc.aankomst]]</f>
        <v>36</v>
      </c>
      <c r="N400" s="25" t="n">
        <f aca="false">rittenfreddie[[#This Row],[Gereden kilometers]]/rittenfreddie[[#This Row],[Batt.perc.verbruikt]]</f>
        <v>0.972222222222222</v>
      </c>
      <c r="O400" s="6" t="s">
        <v>21</v>
      </c>
      <c r="P400" s="6" t="s">
        <v>36</v>
      </c>
      <c r="Q400" s="6" t="str">
        <f aca="false">IF(AND(rittenfreddie[[#This Row],[Vervoersmiddel]]="Super Soco CPx 2021 electrische scooter",rittenfreddie[[#This Row],[Band type]]="Zomer"),"Cordial","Heidenau K66 M+S")</f>
        <v>Cordial</v>
      </c>
    </row>
    <row r="401" customFormat="false" ht="13.8" hidden="false" customHeight="false" outlineLevel="0" collapsed="false">
      <c r="A401" s="0" t="n">
        <v>400</v>
      </c>
      <c r="B401" s="1" t="n">
        <v>44685</v>
      </c>
      <c r="C401" s="2" t="n">
        <f aca="false">YEAR(B401)</f>
        <v>2022</v>
      </c>
      <c r="D401" s="2" t="n">
        <f aca="false">WEEKNUM(B401,1)</f>
        <v>19</v>
      </c>
      <c r="E401" s="16" t="s">
        <v>17</v>
      </c>
      <c r="F401" s="16" t="s">
        <v>18</v>
      </c>
      <c r="G401" s="3" t="n">
        <v>10463</v>
      </c>
      <c r="H401" s="3" t="n">
        <v>10499</v>
      </c>
      <c r="I401" s="4" t="n">
        <f aca="false">H401-G401</f>
        <v>36</v>
      </c>
      <c r="J401" s="4" t="n">
        <v>7</v>
      </c>
      <c r="K401" s="4" t="n">
        <v>64</v>
      </c>
      <c r="L401" s="4" t="n">
        <v>18</v>
      </c>
      <c r="M401" s="4" t="n">
        <f aca="false">rittenfreddie[[#This Row],[Batt.perc.vertrek]]-rittenfreddie[[#This Row],[Batt.perc.aankomst]]</f>
        <v>46</v>
      </c>
      <c r="N401" s="25" t="n">
        <f aca="false">rittenfreddie[[#This Row],[Gereden kilometers]]/rittenfreddie[[#This Row],[Batt.perc.verbruikt]]</f>
        <v>0.782608695652174</v>
      </c>
      <c r="O401" s="6" t="s">
        <v>21</v>
      </c>
      <c r="P401" s="6" t="s">
        <v>36</v>
      </c>
      <c r="Q401" s="6" t="str">
        <f aca="false">IF(AND(rittenfreddie[[#This Row],[Vervoersmiddel]]="Super Soco CPx 2021 electrische scooter",rittenfreddie[[#This Row],[Band type]]="Zomer"),"Cordial","Heidenau K66 M+S")</f>
        <v>Cordial</v>
      </c>
    </row>
    <row r="402" customFormat="false" ht="13.8" hidden="false" customHeight="false" outlineLevel="0" collapsed="false">
      <c r="A402" s="0" t="n">
        <v>401</v>
      </c>
      <c r="B402" s="1" t="n">
        <v>44685</v>
      </c>
      <c r="C402" s="2" t="n">
        <f aca="false">YEAR(B402)</f>
        <v>2022</v>
      </c>
      <c r="D402" s="2" t="n">
        <f aca="false">WEEKNUM(B402,1)</f>
        <v>19</v>
      </c>
      <c r="E402" s="16" t="s">
        <v>18</v>
      </c>
      <c r="F402" s="0" t="s">
        <v>17</v>
      </c>
      <c r="G402" s="3" t="n">
        <v>10499</v>
      </c>
      <c r="H402" s="3" t="n">
        <v>10535</v>
      </c>
      <c r="I402" s="4" t="n">
        <f aca="false">H402-G402</f>
        <v>36</v>
      </c>
      <c r="J402" s="4" t="n">
        <v>17</v>
      </c>
      <c r="K402" s="4" t="n">
        <v>100</v>
      </c>
      <c r="L402" s="4" t="n">
        <v>59</v>
      </c>
      <c r="M402" s="4" t="n">
        <f aca="false">rittenfreddie[[#This Row],[Batt.perc.vertrek]]-rittenfreddie[[#This Row],[Batt.perc.aankomst]]</f>
        <v>41</v>
      </c>
      <c r="N402" s="25" t="n">
        <f aca="false">rittenfreddie[[#This Row],[Gereden kilometers]]/rittenfreddie[[#This Row],[Batt.perc.verbruikt]]</f>
        <v>0.878048780487805</v>
      </c>
      <c r="O402" s="6" t="s">
        <v>21</v>
      </c>
      <c r="P402" s="6" t="s">
        <v>36</v>
      </c>
      <c r="Q402" s="6" t="str">
        <f aca="false">IF(AND(rittenfreddie[[#This Row],[Vervoersmiddel]]="Super Soco CPx 2021 electrische scooter",rittenfreddie[[#This Row],[Band type]]="Zomer"),"Cordial","Heidenau K66 M+S")</f>
        <v>Cordial</v>
      </c>
    </row>
    <row r="403" customFormat="false" ht="13.8" hidden="false" customHeight="false" outlineLevel="0" collapsed="false">
      <c r="A403" s="0" t="n">
        <v>402</v>
      </c>
      <c r="B403" s="1" t="n">
        <v>44686</v>
      </c>
      <c r="C403" s="2" t="n">
        <f aca="false">YEAR(B403)</f>
        <v>2022</v>
      </c>
      <c r="D403" s="2" t="n">
        <f aca="false">WEEKNUM(B403,1)</f>
        <v>19</v>
      </c>
      <c r="E403" s="16" t="s">
        <v>17</v>
      </c>
      <c r="F403" s="16" t="s">
        <v>18</v>
      </c>
      <c r="G403" s="3" t="n">
        <v>10535</v>
      </c>
      <c r="H403" s="3" t="n">
        <v>10571</v>
      </c>
      <c r="I403" s="4" t="n">
        <f aca="false">H403-G403</f>
        <v>36</v>
      </c>
      <c r="J403" s="4" t="s">
        <v>26</v>
      </c>
      <c r="K403" s="4" t="n">
        <v>59</v>
      </c>
      <c r="L403" s="4" t="n">
        <v>13</v>
      </c>
      <c r="M403" s="4" t="n">
        <f aca="false">rittenfreddie[[#This Row],[Batt.perc.vertrek]]-rittenfreddie[[#This Row],[Batt.perc.aankomst]]</f>
        <v>46</v>
      </c>
      <c r="N403" s="25" t="n">
        <f aca="false">rittenfreddie[[#This Row],[Gereden kilometers]]/rittenfreddie[[#This Row],[Batt.perc.verbruikt]]</f>
        <v>0.782608695652174</v>
      </c>
      <c r="O403" s="6" t="s">
        <v>21</v>
      </c>
      <c r="P403" s="6" t="s">
        <v>36</v>
      </c>
      <c r="Q403" s="6" t="str">
        <f aca="false">IF(AND(rittenfreddie[[#This Row],[Vervoersmiddel]]="Super Soco CPx 2021 electrische scooter",rittenfreddie[[#This Row],[Band type]]="Zomer"),"Cordial","Heidenau K66 M+S")</f>
        <v>Cordial</v>
      </c>
    </row>
    <row r="404" customFormat="false" ht="13.8" hidden="false" customHeight="false" outlineLevel="0" collapsed="false">
      <c r="A404" s="0" t="n">
        <v>403</v>
      </c>
      <c r="B404" s="1" t="n">
        <v>44686</v>
      </c>
      <c r="C404" s="2" t="n">
        <f aca="false">YEAR(B404)</f>
        <v>2022</v>
      </c>
      <c r="D404" s="2" t="n">
        <f aca="false">WEEKNUM(B404,1)</f>
        <v>19</v>
      </c>
      <c r="E404" s="16" t="s">
        <v>18</v>
      </c>
      <c r="F404" s="0" t="s">
        <v>17</v>
      </c>
      <c r="G404" s="3" t="n">
        <v>10571</v>
      </c>
      <c r="H404" s="3" t="n">
        <v>10607</v>
      </c>
      <c r="I404" s="4" t="n">
        <f aca="false">H404-G404</f>
        <v>36</v>
      </c>
      <c r="J404" s="4" t="s">
        <v>26</v>
      </c>
      <c r="K404" s="4" t="n">
        <v>100</v>
      </c>
      <c r="L404" s="4" t="n">
        <v>59</v>
      </c>
      <c r="M404" s="4" t="n">
        <f aca="false">rittenfreddie[[#This Row],[Batt.perc.vertrek]]-rittenfreddie[[#This Row],[Batt.perc.aankomst]]</f>
        <v>41</v>
      </c>
      <c r="N404" s="25" t="n">
        <f aca="false">rittenfreddie[[#This Row],[Gereden kilometers]]/rittenfreddie[[#This Row],[Batt.perc.verbruikt]]</f>
        <v>0.878048780487805</v>
      </c>
      <c r="O404" s="6" t="s">
        <v>21</v>
      </c>
      <c r="P404" s="6" t="s">
        <v>36</v>
      </c>
      <c r="Q404" s="6" t="str">
        <f aca="false">IF(AND(rittenfreddie[[#This Row],[Vervoersmiddel]]="Super Soco CPx 2021 electrische scooter",rittenfreddie[[#This Row],[Band type]]="Zomer"),"Cordial","Heidenau K66 M+S")</f>
        <v>Cordial</v>
      </c>
    </row>
    <row r="405" customFormat="false" ht="13.8" hidden="false" customHeight="false" outlineLevel="0" collapsed="false">
      <c r="A405" s="0" t="n">
        <v>404</v>
      </c>
      <c r="B405" s="1" t="n">
        <v>44687</v>
      </c>
      <c r="C405" s="2" t="n">
        <f aca="false">YEAR(B405)</f>
        <v>2022</v>
      </c>
      <c r="D405" s="2" t="n">
        <f aca="false">WEEKNUM(B405,1)</f>
        <v>19</v>
      </c>
      <c r="E405" s="16" t="s">
        <v>17</v>
      </c>
      <c r="F405" s="16" t="s">
        <v>18</v>
      </c>
      <c r="G405" s="3" t="n">
        <v>10607</v>
      </c>
      <c r="H405" s="3" t="n">
        <v>10642</v>
      </c>
      <c r="I405" s="4" t="n">
        <f aca="false">H405-G405</f>
        <v>35</v>
      </c>
      <c r="J405" s="4" t="n">
        <v>7</v>
      </c>
      <c r="K405" s="4" t="n">
        <v>59</v>
      </c>
      <c r="L405" s="4" t="n">
        <v>18</v>
      </c>
      <c r="M405" s="4" t="n">
        <f aca="false">rittenfreddie[[#This Row],[Batt.perc.vertrek]]-rittenfreddie[[#This Row],[Batt.perc.aankomst]]</f>
        <v>41</v>
      </c>
      <c r="N405" s="25" t="n">
        <f aca="false">rittenfreddie[[#This Row],[Gereden kilometers]]/rittenfreddie[[#This Row],[Batt.perc.verbruikt]]</f>
        <v>0.853658536585366</v>
      </c>
      <c r="O405" s="6" t="s">
        <v>21</v>
      </c>
      <c r="P405" s="6" t="s">
        <v>36</v>
      </c>
      <c r="Q405" s="6" t="str">
        <f aca="false">IF(AND(rittenfreddie[[#This Row],[Vervoersmiddel]]="Super Soco CPx 2021 electrische scooter",rittenfreddie[[#This Row],[Band type]]="Zomer"),"Cordial","Heidenau K66 M+S")</f>
        <v>Cordial</v>
      </c>
    </row>
    <row r="406" customFormat="false" ht="13.8" hidden="false" customHeight="false" outlineLevel="0" collapsed="false">
      <c r="A406" s="0" t="n">
        <v>405</v>
      </c>
      <c r="B406" s="1" t="n">
        <v>44687</v>
      </c>
      <c r="C406" s="2" t="n">
        <f aca="false">YEAR(B406)</f>
        <v>2022</v>
      </c>
      <c r="D406" s="2" t="n">
        <f aca="false">WEEKNUM(B406,1)</f>
        <v>19</v>
      </c>
      <c r="E406" s="16" t="s">
        <v>18</v>
      </c>
      <c r="F406" s="0" t="s">
        <v>17</v>
      </c>
      <c r="G406" s="3" t="n">
        <v>10642</v>
      </c>
      <c r="H406" s="3" t="n">
        <v>10677</v>
      </c>
      <c r="I406" s="4" t="n">
        <f aca="false">H406-G406</f>
        <v>35</v>
      </c>
      <c r="J406" s="4" t="n">
        <v>21</v>
      </c>
      <c r="K406" s="4" t="n">
        <v>100</v>
      </c>
      <c r="L406" s="4" t="n">
        <v>61</v>
      </c>
      <c r="M406" s="4" t="n">
        <f aca="false">rittenfreddie[[#This Row],[Batt.perc.vertrek]]-rittenfreddie[[#This Row],[Batt.perc.aankomst]]</f>
        <v>39</v>
      </c>
      <c r="N406" s="25" t="n">
        <f aca="false">rittenfreddie[[#This Row],[Gereden kilometers]]/rittenfreddie[[#This Row],[Batt.perc.verbruikt]]</f>
        <v>0.897435897435898</v>
      </c>
      <c r="O406" s="6" t="s">
        <v>21</v>
      </c>
      <c r="P406" s="6" t="s">
        <v>36</v>
      </c>
      <c r="Q406" s="6" t="str">
        <f aca="false">IF(AND(rittenfreddie[[#This Row],[Vervoersmiddel]]="Super Soco CPx 2021 electrische scooter",rittenfreddie[[#This Row],[Band type]]="Zomer"),"Cordial","Heidenau K66 M+S")</f>
        <v>Cordial</v>
      </c>
    </row>
    <row r="407" customFormat="false" ht="13.8" hidden="false" customHeight="false" outlineLevel="0" collapsed="false">
      <c r="A407" s="0" t="n">
        <v>406</v>
      </c>
      <c r="B407" s="1" t="n">
        <v>44692</v>
      </c>
      <c r="C407" s="2" t="n">
        <f aca="false">YEAR(B407)</f>
        <v>2022</v>
      </c>
      <c r="D407" s="2" t="n">
        <f aca="false">WEEKNUM(B407,1)</f>
        <v>20</v>
      </c>
      <c r="E407" s="16" t="s">
        <v>17</v>
      </c>
      <c r="F407" s="16" t="s">
        <v>18</v>
      </c>
      <c r="G407" s="3" t="n">
        <v>10677</v>
      </c>
      <c r="H407" s="3" t="n">
        <v>10713</v>
      </c>
      <c r="I407" s="4" t="n">
        <f aca="false">H407-G407</f>
        <v>36</v>
      </c>
      <c r="J407" s="4" t="s">
        <v>26</v>
      </c>
      <c r="K407" s="4" t="n">
        <v>61</v>
      </c>
      <c r="L407" s="4" t="n">
        <v>19</v>
      </c>
      <c r="M407" s="4" t="n">
        <f aca="false">rittenfreddie[[#This Row],[Batt.perc.vertrek]]-rittenfreddie[[#This Row],[Batt.perc.aankomst]]</f>
        <v>42</v>
      </c>
      <c r="N407" s="25" t="n">
        <f aca="false">rittenfreddie[[#This Row],[Gereden kilometers]]/rittenfreddie[[#This Row],[Batt.perc.verbruikt]]</f>
        <v>0.857142857142857</v>
      </c>
      <c r="O407" s="6" t="s">
        <v>21</v>
      </c>
      <c r="P407" s="6" t="s">
        <v>36</v>
      </c>
      <c r="Q407" s="6" t="str">
        <f aca="false">IF(AND(rittenfreddie[[#This Row],[Vervoersmiddel]]="Super Soco CPx 2021 electrische scooter",rittenfreddie[[#This Row],[Band type]]="Zomer"),"Cordial","Heidenau K66 M+S")</f>
        <v>Cordial</v>
      </c>
    </row>
    <row r="408" customFormat="false" ht="13.8" hidden="false" customHeight="false" outlineLevel="0" collapsed="false">
      <c r="A408" s="0" t="n">
        <v>407</v>
      </c>
      <c r="B408" s="1" t="n">
        <v>44692</v>
      </c>
      <c r="C408" s="2" t="n">
        <f aca="false">YEAR(B408)</f>
        <v>2022</v>
      </c>
      <c r="D408" s="2" t="n">
        <f aca="false">WEEKNUM(B408,1)</f>
        <v>20</v>
      </c>
      <c r="E408" s="16" t="s">
        <v>18</v>
      </c>
      <c r="F408" s="0" t="s">
        <v>17</v>
      </c>
      <c r="G408" s="3" t="n">
        <v>10713</v>
      </c>
      <c r="H408" s="3" t="n">
        <v>10748</v>
      </c>
      <c r="I408" s="4" t="n">
        <f aca="false">H408-G408</f>
        <v>35</v>
      </c>
      <c r="J408" s="4" t="n">
        <v>19</v>
      </c>
      <c r="K408" s="4" t="n">
        <v>100</v>
      </c>
      <c r="L408" s="4" t="n">
        <v>58</v>
      </c>
      <c r="M408" s="4" t="n">
        <f aca="false">rittenfreddie[[#This Row],[Batt.perc.vertrek]]-rittenfreddie[[#This Row],[Batt.perc.aankomst]]</f>
        <v>42</v>
      </c>
      <c r="N408" s="25" t="n">
        <f aca="false">rittenfreddie[[#This Row],[Gereden kilometers]]/rittenfreddie[[#This Row],[Batt.perc.verbruikt]]</f>
        <v>0.833333333333333</v>
      </c>
      <c r="O408" s="6" t="s">
        <v>21</v>
      </c>
      <c r="P408" s="6" t="s">
        <v>36</v>
      </c>
      <c r="Q408" s="6" t="str">
        <f aca="false">IF(AND(rittenfreddie[[#This Row],[Vervoersmiddel]]="Super Soco CPx 2021 electrische scooter",rittenfreddie[[#This Row],[Band type]]="Zomer"),"Cordial","Heidenau K66 M+S")</f>
        <v>Cordial</v>
      </c>
    </row>
    <row r="409" customFormat="false" ht="13.8" hidden="false" customHeight="false" outlineLevel="0" collapsed="false">
      <c r="A409" s="0" t="n">
        <v>408</v>
      </c>
      <c r="B409" s="1" t="n">
        <v>44693</v>
      </c>
      <c r="C409" s="2" t="n">
        <f aca="false">YEAR(B409)</f>
        <v>2022</v>
      </c>
      <c r="D409" s="2" t="n">
        <f aca="false">WEEKNUM(B409,1)</f>
        <v>20</v>
      </c>
      <c r="E409" s="16" t="s">
        <v>17</v>
      </c>
      <c r="F409" s="16" t="s">
        <v>18</v>
      </c>
      <c r="G409" s="3" t="n">
        <v>10748</v>
      </c>
      <c r="H409" s="3" t="n">
        <v>10784</v>
      </c>
      <c r="I409" s="4" t="n">
        <f aca="false">H409-G409</f>
        <v>36</v>
      </c>
      <c r="J409" s="4" t="s">
        <v>26</v>
      </c>
      <c r="K409" s="4" t="n">
        <v>58</v>
      </c>
      <c r="L409" s="4" t="n">
        <v>13</v>
      </c>
      <c r="M409" s="4" t="n">
        <f aca="false">rittenfreddie[[#This Row],[Batt.perc.vertrek]]-rittenfreddie[[#This Row],[Batt.perc.aankomst]]</f>
        <v>45</v>
      </c>
      <c r="N409" s="25" t="n">
        <f aca="false">rittenfreddie[[#This Row],[Gereden kilometers]]/rittenfreddie[[#This Row],[Batt.perc.verbruikt]]</f>
        <v>0.8</v>
      </c>
      <c r="O409" s="6" t="s">
        <v>21</v>
      </c>
      <c r="P409" s="6" t="s">
        <v>36</v>
      </c>
      <c r="Q409" s="6" t="str">
        <f aca="false">IF(AND(rittenfreddie[[#This Row],[Vervoersmiddel]]="Super Soco CPx 2021 electrische scooter",rittenfreddie[[#This Row],[Band type]]="Zomer"),"Cordial","Heidenau K66 M+S")</f>
        <v>Cordial</v>
      </c>
    </row>
    <row r="410" customFormat="false" ht="13.8" hidden="false" customHeight="false" outlineLevel="0" collapsed="false">
      <c r="A410" s="0" t="n">
        <v>409</v>
      </c>
      <c r="B410" s="1" t="n">
        <v>44693</v>
      </c>
      <c r="C410" s="2" t="n">
        <f aca="false">YEAR(B410)</f>
        <v>2022</v>
      </c>
      <c r="D410" s="2" t="n">
        <f aca="false">WEEKNUM(B410,1)</f>
        <v>20</v>
      </c>
      <c r="E410" s="16" t="s">
        <v>18</v>
      </c>
      <c r="F410" s="0" t="s">
        <v>17</v>
      </c>
      <c r="G410" s="3" t="n">
        <v>10784</v>
      </c>
      <c r="H410" s="3" t="n">
        <v>10819</v>
      </c>
      <c r="I410" s="4" t="n">
        <f aca="false">H410-G410</f>
        <v>35</v>
      </c>
      <c r="J410" s="4" t="n">
        <v>19</v>
      </c>
      <c r="K410" s="4" t="n">
        <v>100</v>
      </c>
      <c r="L410" s="4" t="n">
        <v>59</v>
      </c>
      <c r="M410" s="4" t="n">
        <f aca="false">rittenfreddie[[#This Row],[Batt.perc.vertrek]]-rittenfreddie[[#This Row],[Batt.perc.aankomst]]</f>
        <v>41</v>
      </c>
      <c r="N410" s="25" t="n">
        <f aca="false">rittenfreddie[[#This Row],[Gereden kilometers]]/rittenfreddie[[#This Row],[Batt.perc.verbruikt]]</f>
        <v>0.853658536585366</v>
      </c>
      <c r="O410" s="6" t="s">
        <v>21</v>
      </c>
      <c r="P410" s="6" t="s">
        <v>36</v>
      </c>
      <c r="Q410" s="6" t="str">
        <f aca="false">IF(AND(rittenfreddie[[#This Row],[Vervoersmiddel]]="Super Soco CPx 2021 electrische scooter",rittenfreddie[[#This Row],[Band type]]="Zomer"),"Cordial","Heidenau K66 M+S")</f>
        <v>Cordial</v>
      </c>
    </row>
    <row r="411" customFormat="false" ht="13.8" hidden="false" customHeight="false" outlineLevel="0" collapsed="false">
      <c r="A411" s="0" t="n">
        <v>410</v>
      </c>
      <c r="B411" s="1" t="n">
        <v>44694</v>
      </c>
      <c r="C411" s="2" t="n">
        <f aca="false">YEAR(B411)</f>
        <v>2022</v>
      </c>
      <c r="D411" s="2" t="n">
        <f aca="false">WEEKNUM(B411,1)</f>
        <v>20</v>
      </c>
      <c r="E411" s="16" t="s">
        <v>17</v>
      </c>
      <c r="F411" s="16" t="s">
        <v>18</v>
      </c>
      <c r="G411" s="3" t="n">
        <v>10819</v>
      </c>
      <c r="H411" s="3" t="n">
        <v>10856</v>
      </c>
      <c r="I411" s="4" t="n">
        <f aca="false">H411-G411</f>
        <v>37</v>
      </c>
      <c r="J411" s="4" t="s">
        <v>26</v>
      </c>
      <c r="K411" s="4" t="n">
        <v>59</v>
      </c>
      <c r="L411" s="4" t="n">
        <v>14</v>
      </c>
      <c r="M411" s="4" t="n">
        <f aca="false">rittenfreddie[[#This Row],[Batt.perc.vertrek]]-rittenfreddie[[#This Row],[Batt.perc.aankomst]]</f>
        <v>45</v>
      </c>
      <c r="N411" s="25" t="n">
        <f aca="false">rittenfreddie[[#This Row],[Gereden kilometers]]/rittenfreddie[[#This Row],[Batt.perc.verbruikt]]</f>
        <v>0.822222222222222</v>
      </c>
      <c r="O411" s="6" t="s">
        <v>21</v>
      </c>
      <c r="P411" s="6" t="s">
        <v>36</v>
      </c>
      <c r="Q411" s="6" t="str">
        <f aca="false">IF(AND(rittenfreddie[[#This Row],[Vervoersmiddel]]="Super Soco CPx 2021 electrische scooter",rittenfreddie[[#This Row],[Band type]]="Zomer"),"Cordial","Heidenau K66 M+S")</f>
        <v>Cordial</v>
      </c>
    </row>
    <row r="412" customFormat="false" ht="13.8" hidden="false" customHeight="false" outlineLevel="0" collapsed="false">
      <c r="A412" s="0" t="n">
        <v>411</v>
      </c>
      <c r="B412" s="1" t="n">
        <v>44694</v>
      </c>
      <c r="C412" s="2" t="n">
        <f aca="false">YEAR(B412)</f>
        <v>2022</v>
      </c>
      <c r="D412" s="2" t="n">
        <f aca="false">WEEKNUM(B412,1)</f>
        <v>20</v>
      </c>
      <c r="E412" s="16" t="s">
        <v>18</v>
      </c>
      <c r="F412" s="0" t="s">
        <v>17</v>
      </c>
      <c r="G412" s="3" t="n">
        <v>10856</v>
      </c>
      <c r="H412" s="3" t="n">
        <v>10891</v>
      </c>
      <c r="I412" s="4" t="n">
        <f aca="false">H412-G412</f>
        <v>35</v>
      </c>
      <c r="J412" s="4" t="n">
        <v>17</v>
      </c>
      <c r="K412" s="4" t="n">
        <v>100</v>
      </c>
      <c r="L412" s="4" t="n">
        <v>58</v>
      </c>
      <c r="M412" s="4" t="n">
        <f aca="false">rittenfreddie[[#This Row],[Batt.perc.vertrek]]-rittenfreddie[[#This Row],[Batt.perc.aankomst]]</f>
        <v>42</v>
      </c>
      <c r="N412" s="25" t="n">
        <f aca="false">rittenfreddie[[#This Row],[Gereden kilometers]]/rittenfreddie[[#This Row],[Batt.perc.verbruikt]]</f>
        <v>0.833333333333333</v>
      </c>
      <c r="O412" s="6" t="s">
        <v>21</v>
      </c>
      <c r="P412" s="6" t="s">
        <v>36</v>
      </c>
      <c r="Q412" s="6" t="str">
        <f aca="false">IF(AND(rittenfreddie[[#This Row],[Vervoersmiddel]]="Super Soco CPx 2021 electrische scooter",rittenfreddie[[#This Row],[Band type]]="Zomer"),"Cordial","Heidenau K66 M+S")</f>
        <v>Cordial</v>
      </c>
    </row>
    <row r="413" customFormat="false" ht="13.8" hidden="false" customHeight="false" outlineLevel="0" collapsed="false">
      <c r="A413" s="0" t="n">
        <v>412</v>
      </c>
      <c r="B413" s="1" t="n">
        <v>44704</v>
      </c>
      <c r="C413" s="2" t="n">
        <f aca="false">YEAR(B413)</f>
        <v>2022</v>
      </c>
      <c r="D413" s="2" t="n">
        <f aca="false">WEEKNUM(B413,1)</f>
        <v>22</v>
      </c>
      <c r="E413" s="16" t="s">
        <v>17</v>
      </c>
      <c r="F413" s="16" t="s">
        <v>18</v>
      </c>
      <c r="G413" s="3" t="n">
        <v>10891</v>
      </c>
      <c r="H413" s="3" t="n">
        <v>10926</v>
      </c>
      <c r="I413" s="4" t="n">
        <f aca="false">H413-G413</f>
        <v>35</v>
      </c>
      <c r="J413" s="4" t="s">
        <v>26</v>
      </c>
      <c r="K413" s="4" t="n">
        <v>57</v>
      </c>
      <c r="L413" s="4" t="n">
        <v>14</v>
      </c>
      <c r="M413" s="4" t="n">
        <f aca="false">rittenfreddie[[#This Row],[Batt.perc.vertrek]]-rittenfreddie[[#This Row],[Batt.perc.aankomst]]</f>
        <v>43</v>
      </c>
      <c r="N413" s="25" t="n">
        <f aca="false">rittenfreddie[[#This Row],[Gereden kilometers]]/rittenfreddie[[#This Row],[Batt.perc.verbruikt]]</f>
        <v>0.813953488372093</v>
      </c>
      <c r="O413" s="6" t="s">
        <v>21</v>
      </c>
      <c r="P413" s="6" t="s">
        <v>36</v>
      </c>
      <c r="Q413" s="6" t="str">
        <f aca="false">IF(AND(rittenfreddie[[#This Row],[Vervoersmiddel]]="Super Soco CPx 2021 electrische scooter",rittenfreddie[[#This Row],[Band type]]="Zomer"),"Cordial","Heidenau K66 M+S")</f>
        <v>Cordial</v>
      </c>
    </row>
    <row r="414" customFormat="false" ht="13.8" hidden="false" customHeight="false" outlineLevel="0" collapsed="false">
      <c r="A414" s="0" t="n">
        <v>413</v>
      </c>
      <c r="B414" s="1" t="n">
        <v>44704</v>
      </c>
      <c r="C414" s="2" t="n">
        <f aca="false">YEAR(B414)</f>
        <v>2022</v>
      </c>
      <c r="D414" s="2" t="n">
        <f aca="false">WEEKNUM(B414,1)</f>
        <v>22</v>
      </c>
      <c r="E414" s="16" t="s">
        <v>18</v>
      </c>
      <c r="F414" s="0" t="s">
        <v>17</v>
      </c>
      <c r="G414" s="3" t="n">
        <v>10926</v>
      </c>
      <c r="H414" s="3" t="n">
        <v>10961</v>
      </c>
      <c r="I414" s="4" t="n">
        <f aca="false">H414-G414</f>
        <v>35</v>
      </c>
      <c r="J414" s="4" t="n">
        <v>21</v>
      </c>
      <c r="K414" s="4" t="n">
        <v>100</v>
      </c>
      <c r="L414" s="4" t="n">
        <v>62</v>
      </c>
      <c r="M414" s="4" t="n">
        <f aca="false">rittenfreddie[[#This Row],[Batt.perc.vertrek]]-rittenfreddie[[#This Row],[Batt.perc.aankomst]]</f>
        <v>38</v>
      </c>
      <c r="N414" s="25" t="n">
        <f aca="false">rittenfreddie[[#This Row],[Gereden kilometers]]/rittenfreddie[[#This Row],[Batt.perc.verbruikt]]</f>
        <v>0.921052631578947</v>
      </c>
      <c r="O414" s="6" t="s">
        <v>21</v>
      </c>
      <c r="P414" s="6" t="s">
        <v>36</v>
      </c>
      <c r="Q414" s="6" t="str">
        <f aca="false">IF(AND(rittenfreddie[[#This Row],[Vervoersmiddel]]="Super Soco CPx 2021 electrische scooter",rittenfreddie[[#This Row],[Band type]]="Zomer"),"Cordial","Heidenau K66 M+S")</f>
        <v>Cordial</v>
      </c>
    </row>
    <row r="415" customFormat="false" ht="13.8" hidden="false" customHeight="false" outlineLevel="0" collapsed="false">
      <c r="A415" s="0" t="n">
        <v>414</v>
      </c>
      <c r="B415" s="1" t="n">
        <v>44705</v>
      </c>
      <c r="C415" s="2" t="n">
        <f aca="false">YEAR(B415)</f>
        <v>2022</v>
      </c>
      <c r="D415" s="2" t="n">
        <f aca="false">WEEKNUM(B415,1)</f>
        <v>22</v>
      </c>
      <c r="E415" s="16" t="s">
        <v>17</v>
      </c>
      <c r="F415" s="16" t="s">
        <v>18</v>
      </c>
      <c r="G415" s="3" t="n">
        <v>10961</v>
      </c>
      <c r="H415" s="3" t="n">
        <v>10996</v>
      </c>
      <c r="I415" s="4" t="n">
        <f aca="false">H415-G415</f>
        <v>35</v>
      </c>
      <c r="J415" s="4" t="s">
        <v>26</v>
      </c>
      <c r="K415" s="4" t="n">
        <v>62</v>
      </c>
      <c r="L415" s="4" t="n">
        <v>20</v>
      </c>
      <c r="M415" s="4" t="n">
        <f aca="false">rittenfreddie[[#This Row],[Batt.perc.vertrek]]-rittenfreddie[[#This Row],[Batt.perc.aankomst]]</f>
        <v>42</v>
      </c>
      <c r="N415" s="25" t="n">
        <f aca="false">rittenfreddie[[#This Row],[Gereden kilometers]]/rittenfreddie[[#This Row],[Batt.perc.verbruikt]]</f>
        <v>0.833333333333333</v>
      </c>
      <c r="O415" s="6" t="s">
        <v>21</v>
      </c>
      <c r="P415" s="6" t="s">
        <v>36</v>
      </c>
      <c r="Q415" s="6" t="str">
        <f aca="false">IF(AND(rittenfreddie[[#This Row],[Vervoersmiddel]]="Super Soco CPx 2021 electrische scooter",rittenfreddie[[#This Row],[Band type]]="Zomer"),"Cordial","Heidenau K66 M+S")</f>
        <v>Cordial</v>
      </c>
    </row>
    <row r="416" customFormat="false" ht="13.8" hidden="false" customHeight="false" outlineLevel="0" collapsed="false">
      <c r="A416" s="0" t="n">
        <v>415</v>
      </c>
      <c r="B416" s="1" t="n">
        <v>44705</v>
      </c>
      <c r="C416" s="2" t="n">
        <f aca="false">YEAR(B416)</f>
        <v>2022</v>
      </c>
      <c r="D416" s="2" t="n">
        <f aca="false">WEEKNUM(B416,1)</f>
        <v>22</v>
      </c>
      <c r="E416" s="16" t="s">
        <v>18</v>
      </c>
      <c r="F416" s="0" t="s">
        <v>27</v>
      </c>
      <c r="G416" s="3" t="n">
        <v>10996</v>
      </c>
      <c r="H416" s="3" t="n">
        <v>11039</v>
      </c>
      <c r="I416" s="4" t="n">
        <f aca="false">H416-G416</f>
        <v>43</v>
      </c>
      <c r="J416" s="4" t="n">
        <v>16</v>
      </c>
      <c r="K416" s="4" t="n">
        <v>100</v>
      </c>
      <c r="L416" s="4" t="n">
        <v>47</v>
      </c>
      <c r="M416" s="4" t="n">
        <f aca="false">rittenfreddie[[#This Row],[Batt.perc.vertrek]]-rittenfreddie[[#This Row],[Batt.perc.aankomst]]</f>
        <v>53</v>
      </c>
      <c r="N416" s="25" t="n">
        <f aca="false">rittenfreddie[[#This Row],[Gereden kilometers]]/rittenfreddie[[#This Row],[Batt.perc.verbruikt]]</f>
        <v>0.811320754716981</v>
      </c>
      <c r="O416" s="6" t="s">
        <v>21</v>
      </c>
      <c r="P416" s="6" t="s">
        <v>36</v>
      </c>
      <c r="Q416" s="6" t="str">
        <f aca="false">IF(AND(rittenfreddie[[#This Row],[Vervoersmiddel]]="Super Soco CPx 2021 electrische scooter",rittenfreddie[[#This Row],[Band type]]="Zomer"),"Cordial","Heidenau K66 M+S")</f>
        <v>Cordial</v>
      </c>
    </row>
    <row r="417" customFormat="false" ht="13.8" hidden="false" customHeight="false" outlineLevel="0" collapsed="false">
      <c r="A417" s="0" t="n">
        <v>416</v>
      </c>
      <c r="B417" s="1" t="n">
        <v>44705</v>
      </c>
      <c r="C417" s="2" t="n">
        <f aca="false">YEAR(B417)</f>
        <v>2022</v>
      </c>
      <c r="D417" s="2" t="n">
        <f aca="false">WEEKNUM(B417,1)</f>
        <v>22</v>
      </c>
      <c r="E417" s="16" t="s">
        <v>27</v>
      </c>
      <c r="F417" s="0" t="s">
        <v>17</v>
      </c>
      <c r="G417" s="3" t="n">
        <v>11039</v>
      </c>
      <c r="H417" s="3" t="n">
        <v>11060</v>
      </c>
      <c r="I417" s="4" t="n">
        <f aca="false">H417-G417</f>
        <v>21</v>
      </c>
      <c r="J417" s="4" t="s">
        <v>26</v>
      </c>
      <c r="K417" s="4" t="n">
        <v>47</v>
      </c>
      <c r="L417" s="4" t="n">
        <v>20</v>
      </c>
      <c r="M417" s="4" t="n">
        <f aca="false">rittenfreddie[[#This Row],[Batt.perc.vertrek]]-rittenfreddie[[#This Row],[Batt.perc.aankomst]]</f>
        <v>27</v>
      </c>
      <c r="N417" s="25" t="n">
        <f aca="false">rittenfreddie[[#This Row],[Gereden kilometers]]/rittenfreddie[[#This Row],[Batt.perc.verbruikt]]</f>
        <v>0.777777777777778</v>
      </c>
      <c r="O417" s="6" t="s">
        <v>21</v>
      </c>
      <c r="P417" s="6" t="s">
        <v>36</v>
      </c>
      <c r="Q417" s="6" t="str">
        <f aca="false">IF(AND(rittenfreddie[[#This Row],[Vervoersmiddel]]="Super Soco CPx 2021 electrische scooter",rittenfreddie[[#This Row],[Band type]]="Zomer"),"Cordial","Heidenau K66 M+S")</f>
        <v>Cordial</v>
      </c>
    </row>
    <row r="418" customFormat="false" ht="13.8" hidden="false" customHeight="false" outlineLevel="0" collapsed="false">
      <c r="A418" s="0" t="n">
        <v>417</v>
      </c>
      <c r="B418" s="1" t="n">
        <v>44706</v>
      </c>
      <c r="C418" s="2" t="n">
        <f aca="false">YEAR(B418)</f>
        <v>2022</v>
      </c>
      <c r="D418" s="2" t="n">
        <f aca="false">WEEKNUM(B418,1)</f>
        <v>22</v>
      </c>
      <c r="E418" s="16" t="s">
        <v>17</v>
      </c>
      <c r="F418" s="16" t="s">
        <v>18</v>
      </c>
      <c r="G418" s="3" t="n">
        <v>11060</v>
      </c>
      <c r="H418" s="3" t="n">
        <v>11096</v>
      </c>
      <c r="I418" s="4" t="n">
        <f aca="false">H418-G418</f>
        <v>36</v>
      </c>
      <c r="J418" s="4" t="n">
        <v>11</v>
      </c>
      <c r="K418" s="4" t="n">
        <v>100</v>
      </c>
      <c r="L418" s="4" t="n">
        <v>63</v>
      </c>
      <c r="M418" s="4" t="n">
        <f aca="false">rittenfreddie[[#This Row],[Batt.perc.vertrek]]-rittenfreddie[[#This Row],[Batt.perc.aankomst]]</f>
        <v>37</v>
      </c>
      <c r="N418" s="25" t="n">
        <f aca="false">rittenfreddie[[#This Row],[Gereden kilometers]]/rittenfreddie[[#This Row],[Batt.perc.verbruikt]]</f>
        <v>0.972972972972973</v>
      </c>
      <c r="O418" s="6" t="s">
        <v>21</v>
      </c>
      <c r="P418" s="6" t="s">
        <v>36</v>
      </c>
      <c r="Q418" s="6" t="str">
        <f aca="false">IF(AND(rittenfreddie[[#This Row],[Vervoersmiddel]]="Super Soco CPx 2021 electrische scooter",rittenfreddie[[#This Row],[Band type]]="Zomer"),"Cordial","Heidenau K66 M+S")</f>
        <v>Cordial</v>
      </c>
    </row>
    <row r="419" customFormat="false" ht="13.8" hidden="false" customHeight="false" outlineLevel="0" collapsed="false">
      <c r="A419" s="0" t="n">
        <v>418</v>
      </c>
      <c r="B419" s="1" t="n">
        <v>44706</v>
      </c>
      <c r="C419" s="2" t="n">
        <f aca="false">YEAR(B419)</f>
        <v>2022</v>
      </c>
      <c r="D419" s="2" t="n">
        <f aca="false">WEEKNUM(B419,1)</f>
        <v>22</v>
      </c>
      <c r="E419" s="16" t="s">
        <v>18</v>
      </c>
      <c r="F419" s="0" t="s">
        <v>17</v>
      </c>
      <c r="G419" s="3" t="n">
        <v>11096</v>
      </c>
      <c r="H419" s="3" t="n">
        <v>11132</v>
      </c>
      <c r="I419" s="4" t="n">
        <f aca="false">H419-G419</f>
        <v>36</v>
      </c>
      <c r="J419" s="4" t="s">
        <v>26</v>
      </c>
      <c r="K419" s="4" t="n">
        <v>100</v>
      </c>
      <c r="L419" s="4" t="n">
        <v>58</v>
      </c>
      <c r="M419" s="4" t="n">
        <f aca="false">rittenfreddie[[#This Row],[Batt.perc.vertrek]]-rittenfreddie[[#This Row],[Batt.perc.aankomst]]</f>
        <v>42</v>
      </c>
      <c r="N419" s="25" t="n">
        <f aca="false">rittenfreddie[[#This Row],[Gereden kilometers]]/rittenfreddie[[#This Row],[Batt.perc.verbruikt]]</f>
        <v>0.857142857142857</v>
      </c>
      <c r="O419" s="6" t="s">
        <v>21</v>
      </c>
      <c r="P419" s="6" t="s">
        <v>36</v>
      </c>
      <c r="Q419" s="6" t="str">
        <f aca="false">IF(AND(rittenfreddie[[#This Row],[Vervoersmiddel]]="Super Soco CPx 2021 electrische scooter",rittenfreddie[[#This Row],[Band type]]="Zomer"),"Cordial","Heidenau K66 M+S")</f>
        <v>Cordial</v>
      </c>
    </row>
    <row r="420" customFormat="false" ht="13.8" hidden="false" customHeight="false" outlineLevel="0" collapsed="false">
      <c r="A420" s="0" t="n">
        <v>419</v>
      </c>
      <c r="B420" s="1" t="n">
        <v>44711</v>
      </c>
      <c r="C420" s="2" t="n">
        <f aca="false">YEAR(B420)</f>
        <v>2022</v>
      </c>
      <c r="D420" s="2" t="n">
        <f aca="false">WEEKNUM(B420,1)</f>
        <v>23</v>
      </c>
      <c r="E420" s="16" t="s">
        <v>17</v>
      </c>
      <c r="F420" s="16" t="s">
        <v>18</v>
      </c>
      <c r="G420" s="3" t="n">
        <v>11189</v>
      </c>
      <c r="H420" s="3" t="n">
        <v>11225</v>
      </c>
      <c r="I420" s="4" t="n">
        <f aca="false">H420-G420</f>
        <v>36</v>
      </c>
      <c r="J420" s="4" t="n">
        <v>7</v>
      </c>
      <c r="K420" s="4" t="n">
        <v>100</v>
      </c>
      <c r="L420" s="4" t="n">
        <v>61</v>
      </c>
      <c r="M420" s="4" t="n">
        <f aca="false">rittenfreddie[[#This Row],[Batt.perc.vertrek]]-rittenfreddie[[#This Row],[Batt.perc.aankomst]]</f>
        <v>39</v>
      </c>
      <c r="N420" s="25" t="n">
        <f aca="false">rittenfreddie[[#This Row],[Gereden kilometers]]/rittenfreddie[[#This Row],[Batt.perc.verbruikt]]</f>
        <v>0.923076923076923</v>
      </c>
      <c r="O420" s="6" t="s">
        <v>21</v>
      </c>
      <c r="P420" s="6" t="s">
        <v>36</v>
      </c>
      <c r="Q420" s="6" t="str">
        <f aca="false">IF(AND(rittenfreddie[[#This Row],[Vervoersmiddel]]="Super Soco CPx 2021 electrische scooter",rittenfreddie[[#This Row],[Band type]]="Zomer"),"Cordial","Heidenau K66 M+S")</f>
        <v>Cordial</v>
      </c>
    </row>
    <row r="421" customFormat="false" ht="13.8" hidden="false" customHeight="false" outlineLevel="0" collapsed="false">
      <c r="A421" s="0" t="n">
        <v>420</v>
      </c>
      <c r="B421" s="1" t="n">
        <v>44711</v>
      </c>
      <c r="C421" s="2" t="n">
        <f aca="false">YEAR(B421)</f>
        <v>2022</v>
      </c>
      <c r="D421" s="2" t="n">
        <f aca="false">WEEKNUM(B421,1)</f>
        <v>23</v>
      </c>
      <c r="E421" s="16" t="s">
        <v>18</v>
      </c>
      <c r="F421" s="0" t="s">
        <v>17</v>
      </c>
      <c r="G421" s="3" t="n">
        <v>11225</v>
      </c>
      <c r="H421" s="3" t="n">
        <v>11260</v>
      </c>
      <c r="I421" s="4" t="n">
        <f aca="false">H421-G421</f>
        <v>35</v>
      </c>
      <c r="J421" s="4" t="n">
        <v>11</v>
      </c>
      <c r="K421" s="4" t="n">
        <v>100</v>
      </c>
      <c r="L421" s="4" t="n">
        <v>60</v>
      </c>
      <c r="M421" s="4" t="n">
        <f aca="false">rittenfreddie[[#This Row],[Batt.perc.vertrek]]-rittenfreddie[[#This Row],[Batt.perc.aankomst]]</f>
        <v>40</v>
      </c>
      <c r="N421" s="25" t="n">
        <f aca="false">rittenfreddie[[#This Row],[Gereden kilometers]]/rittenfreddie[[#This Row],[Batt.perc.verbruikt]]</f>
        <v>0.875</v>
      </c>
      <c r="O421" s="6" t="s">
        <v>21</v>
      </c>
      <c r="P421" s="6" t="s">
        <v>36</v>
      </c>
      <c r="Q421" s="6" t="str">
        <f aca="false">IF(AND(rittenfreddie[[#This Row],[Vervoersmiddel]]="Super Soco CPx 2021 electrische scooter",rittenfreddie[[#This Row],[Band type]]="Zomer"),"Cordial","Heidenau K66 M+S")</f>
        <v>Cordial</v>
      </c>
    </row>
    <row r="422" customFormat="false" ht="13.8" hidden="false" customHeight="false" outlineLevel="0" collapsed="false">
      <c r="A422" s="0" t="n">
        <v>421</v>
      </c>
      <c r="B422" s="1" t="n">
        <v>44712</v>
      </c>
      <c r="C422" s="2" t="n">
        <f aca="false">YEAR(B422)</f>
        <v>2022</v>
      </c>
      <c r="D422" s="2" t="n">
        <f aca="false">WEEKNUM(B422,1)</f>
        <v>23</v>
      </c>
      <c r="E422" s="16" t="s">
        <v>17</v>
      </c>
      <c r="F422" s="16" t="s">
        <v>18</v>
      </c>
      <c r="G422" s="3" t="n">
        <v>11260</v>
      </c>
      <c r="H422" s="3" t="n">
        <v>11296</v>
      </c>
      <c r="I422" s="4" t="n">
        <f aca="false">H422-G422</f>
        <v>36</v>
      </c>
      <c r="J422" s="4" t="n">
        <v>9</v>
      </c>
      <c r="K422" s="4" t="n">
        <v>60</v>
      </c>
      <c r="L422" s="4" t="n">
        <v>14</v>
      </c>
      <c r="M422" s="4" t="n">
        <f aca="false">rittenfreddie[[#This Row],[Batt.perc.vertrek]]-rittenfreddie[[#This Row],[Batt.perc.aankomst]]</f>
        <v>46</v>
      </c>
      <c r="N422" s="25" t="n">
        <f aca="false">rittenfreddie[[#This Row],[Gereden kilometers]]/rittenfreddie[[#This Row],[Batt.perc.verbruikt]]</f>
        <v>0.782608695652174</v>
      </c>
      <c r="O422" s="6" t="s">
        <v>21</v>
      </c>
      <c r="P422" s="6" t="s">
        <v>36</v>
      </c>
      <c r="Q422" s="6" t="str">
        <f aca="false">IF(AND(rittenfreddie[[#This Row],[Vervoersmiddel]]="Super Soco CPx 2021 electrische scooter",rittenfreddie[[#This Row],[Band type]]="Zomer"),"Cordial","Heidenau K66 M+S")</f>
        <v>Cordial</v>
      </c>
    </row>
    <row r="423" customFormat="false" ht="13.8" hidden="false" customHeight="false" outlineLevel="0" collapsed="false">
      <c r="A423" s="0" t="n">
        <v>422</v>
      </c>
      <c r="B423" s="1" t="n">
        <v>44712</v>
      </c>
      <c r="C423" s="2" t="n">
        <f aca="false">YEAR(B423)</f>
        <v>2022</v>
      </c>
      <c r="D423" s="2" t="n">
        <f aca="false">WEEKNUM(B423,1)</f>
        <v>23</v>
      </c>
      <c r="E423" s="16" t="s">
        <v>18</v>
      </c>
      <c r="F423" s="0" t="s">
        <v>17</v>
      </c>
      <c r="G423" s="3" t="n">
        <v>11296</v>
      </c>
      <c r="H423" s="3" t="n">
        <v>11332</v>
      </c>
      <c r="I423" s="4" t="n">
        <f aca="false">H423-G423</f>
        <v>36</v>
      </c>
      <c r="J423" s="4" t="n">
        <v>17</v>
      </c>
      <c r="K423" s="4" t="n">
        <v>100</v>
      </c>
      <c r="L423" s="4" t="n">
        <v>61</v>
      </c>
      <c r="M423" s="4" t="n">
        <f aca="false">rittenfreddie[[#This Row],[Batt.perc.vertrek]]-rittenfreddie[[#This Row],[Batt.perc.aankomst]]</f>
        <v>39</v>
      </c>
      <c r="N423" s="25" t="n">
        <f aca="false">rittenfreddie[[#This Row],[Gereden kilometers]]/rittenfreddie[[#This Row],[Batt.perc.verbruikt]]</f>
        <v>0.923076923076923</v>
      </c>
      <c r="O423" s="6" t="s">
        <v>21</v>
      </c>
      <c r="P423" s="6" t="s">
        <v>36</v>
      </c>
      <c r="Q423" s="6" t="str">
        <f aca="false">IF(AND(rittenfreddie[[#This Row],[Vervoersmiddel]]="Super Soco CPx 2021 electrische scooter",rittenfreddie[[#This Row],[Band type]]="Zomer"),"Cordial","Heidenau K66 M+S")</f>
        <v>Cordial</v>
      </c>
    </row>
    <row r="424" customFormat="false" ht="13.8" hidden="false" customHeight="false" outlineLevel="0" collapsed="false">
      <c r="A424" s="0" t="n">
        <v>423</v>
      </c>
      <c r="B424" s="1" t="n">
        <v>44713</v>
      </c>
      <c r="C424" s="2" t="n">
        <f aca="false">YEAR(B424)</f>
        <v>2022</v>
      </c>
      <c r="D424" s="2" t="n">
        <f aca="false">WEEKNUM(B424,1)</f>
        <v>23</v>
      </c>
      <c r="E424" s="16" t="s">
        <v>17</v>
      </c>
      <c r="F424" s="16" t="s">
        <v>18</v>
      </c>
      <c r="G424" s="3" t="n">
        <v>11332</v>
      </c>
      <c r="H424" s="3" t="n">
        <v>11367</v>
      </c>
      <c r="I424" s="4" t="n">
        <f aca="false">H424-G424</f>
        <v>35</v>
      </c>
      <c r="J424" s="4" t="n">
        <v>11</v>
      </c>
      <c r="K424" s="4" t="n">
        <v>61</v>
      </c>
      <c r="L424" s="4" t="n">
        <v>19</v>
      </c>
      <c r="M424" s="4" t="n">
        <f aca="false">rittenfreddie[[#This Row],[Batt.perc.vertrek]]-rittenfreddie[[#This Row],[Batt.perc.aankomst]]</f>
        <v>42</v>
      </c>
      <c r="N424" s="25" t="n">
        <f aca="false">rittenfreddie[[#This Row],[Gereden kilometers]]/rittenfreddie[[#This Row],[Batt.perc.verbruikt]]</f>
        <v>0.833333333333333</v>
      </c>
      <c r="O424" s="6" t="s">
        <v>21</v>
      </c>
      <c r="P424" s="6" t="s">
        <v>36</v>
      </c>
      <c r="Q424" s="6" t="str">
        <f aca="false">IF(AND(rittenfreddie[[#This Row],[Vervoersmiddel]]="Super Soco CPx 2021 electrische scooter",rittenfreddie[[#This Row],[Band type]]="Zomer"),"Cordial","Heidenau K66 M+S")</f>
        <v>Cordial</v>
      </c>
    </row>
    <row r="425" customFormat="false" ht="13.8" hidden="false" customHeight="false" outlineLevel="0" collapsed="false">
      <c r="A425" s="0" t="n">
        <v>424</v>
      </c>
      <c r="B425" s="1" t="n">
        <v>44713</v>
      </c>
      <c r="C425" s="2" t="n">
        <f aca="false">YEAR(B425)</f>
        <v>2022</v>
      </c>
      <c r="D425" s="2" t="n">
        <f aca="false">WEEKNUM(B425,1)</f>
        <v>23</v>
      </c>
      <c r="E425" s="16" t="s">
        <v>18</v>
      </c>
      <c r="F425" s="0" t="s">
        <v>17</v>
      </c>
      <c r="G425" s="3" t="n">
        <v>11367</v>
      </c>
      <c r="H425" s="3" t="n">
        <v>11403</v>
      </c>
      <c r="I425" s="4" t="n">
        <f aca="false">H425-G425</f>
        <v>36</v>
      </c>
      <c r="J425" s="4" t="n">
        <v>12</v>
      </c>
      <c r="K425" s="4" t="n">
        <v>100</v>
      </c>
      <c r="L425" s="4" t="n">
        <v>59</v>
      </c>
      <c r="M425" s="4" t="n">
        <f aca="false">rittenfreddie[[#This Row],[Batt.perc.vertrek]]-rittenfreddie[[#This Row],[Batt.perc.aankomst]]</f>
        <v>41</v>
      </c>
      <c r="N425" s="25" t="n">
        <f aca="false">rittenfreddie[[#This Row],[Gereden kilometers]]/rittenfreddie[[#This Row],[Batt.perc.verbruikt]]</f>
        <v>0.878048780487805</v>
      </c>
      <c r="O425" s="6" t="s">
        <v>21</v>
      </c>
      <c r="P425" s="6" t="s">
        <v>36</v>
      </c>
      <c r="Q425" s="6" t="str">
        <f aca="false">IF(AND(rittenfreddie[[#This Row],[Vervoersmiddel]]="Super Soco CPx 2021 electrische scooter",rittenfreddie[[#This Row],[Band type]]="Zomer"),"Cordial","Heidenau K66 M+S")</f>
        <v>Cordial</v>
      </c>
    </row>
    <row r="426" customFormat="false" ht="13.8" hidden="false" customHeight="false" outlineLevel="0" collapsed="false">
      <c r="A426" s="0" t="n">
        <v>425</v>
      </c>
      <c r="B426" s="1" t="n">
        <v>44714</v>
      </c>
      <c r="C426" s="2" t="n">
        <f aca="false">YEAR(B426)</f>
        <v>2022</v>
      </c>
      <c r="D426" s="2" t="n">
        <f aca="false">WEEKNUM(B426,1)</f>
        <v>23</v>
      </c>
      <c r="E426" s="16" t="s">
        <v>17</v>
      </c>
      <c r="F426" s="16" t="s">
        <v>18</v>
      </c>
      <c r="G426" s="3" t="n">
        <v>11403</v>
      </c>
      <c r="H426" s="3" t="n">
        <v>11438</v>
      </c>
      <c r="I426" s="4" t="n">
        <f aca="false">H426-G426</f>
        <v>35</v>
      </c>
      <c r="J426" s="4" t="n">
        <v>9</v>
      </c>
      <c r="K426" s="4" t="n">
        <v>59</v>
      </c>
      <c r="L426" s="4" t="n">
        <v>14</v>
      </c>
      <c r="M426" s="4" t="n">
        <f aca="false">rittenfreddie[[#This Row],[Batt.perc.vertrek]]-rittenfreddie[[#This Row],[Batt.perc.aankomst]]</f>
        <v>45</v>
      </c>
      <c r="N426" s="25" t="n">
        <f aca="false">rittenfreddie[[#This Row],[Gereden kilometers]]/rittenfreddie[[#This Row],[Batt.perc.verbruikt]]</f>
        <v>0.777777777777778</v>
      </c>
      <c r="O426" s="6" t="s">
        <v>21</v>
      </c>
      <c r="P426" s="6" t="s">
        <v>36</v>
      </c>
      <c r="Q426" s="6" t="str">
        <f aca="false">IF(AND(rittenfreddie[[#This Row],[Vervoersmiddel]]="Super Soco CPx 2021 electrische scooter",rittenfreddie[[#This Row],[Band type]]="Zomer"),"Cordial","Heidenau K66 M+S")</f>
        <v>Cordial</v>
      </c>
    </row>
    <row r="427" customFormat="false" ht="13.8" hidden="false" customHeight="false" outlineLevel="0" collapsed="false">
      <c r="A427" s="0" t="n">
        <v>426</v>
      </c>
      <c r="B427" s="1" t="n">
        <v>44714</v>
      </c>
      <c r="C427" s="2" t="n">
        <f aca="false">YEAR(B427)</f>
        <v>2022</v>
      </c>
      <c r="D427" s="2" t="n">
        <f aca="false">WEEKNUM(B427,1)</f>
        <v>23</v>
      </c>
      <c r="E427" s="16" t="s">
        <v>18</v>
      </c>
      <c r="F427" s="0" t="s">
        <v>17</v>
      </c>
      <c r="G427" s="3" t="n">
        <v>11438</v>
      </c>
      <c r="H427" s="3" t="n">
        <v>11474</v>
      </c>
      <c r="I427" s="4" t="n">
        <f aca="false">H427-G427</f>
        <v>36</v>
      </c>
      <c r="J427" s="4" t="s">
        <v>26</v>
      </c>
      <c r="K427" s="4" t="n">
        <v>100</v>
      </c>
      <c r="L427" s="4" t="n">
        <v>60</v>
      </c>
      <c r="M427" s="4" t="n">
        <f aca="false">rittenfreddie[[#This Row],[Batt.perc.vertrek]]-rittenfreddie[[#This Row],[Batt.perc.aankomst]]</f>
        <v>40</v>
      </c>
      <c r="N427" s="25" t="n">
        <f aca="false">rittenfreddie[[#This Row],[Gereden kilometers]]/rittenfreddie[[#This Row],[Batt.perc.verbruikt]]</f>
        <v>0.9</v>
      </c>
      <c r="O427" s="6" t="s">
        <v>21</v>
      </c>
      <c r="P427" s="6" t="s">
        <v>36</v>
      </c>
      <c r="Q427" s="6" t="str">
        <f aca="false">IF(AND(rittenfreddie[[#This Row],[Vervoersmiddel]]="Super Soco CPx 2021 electrische scooter",rittenfreddie[[#This Row],[Band type]]="Zomer"),"Cordial","Heidenau K66 M+S")</f>
        <v>Cordial</v>
      </c>
    </row>
    <row r="428" customFormat="false" ht="13.8" hidden="false" customHeight="false" outlineLevel="0" collapsed="false">
      <c r="A428" s="0" t="n">
        <v>427</v>
      </c>
      <c r="B428" s="1" t="n">
        <v>44715</v>
      </c>
      <c r="C428" s="2" t="n">
        <f aca="false">YEAR(B428)</f>
        <v>2022</v>
      </c>
      <c r="D428" s="2" t="n">
        <f aca="false">WEEKNUM(B428,1)</f>
        <v>23</v>
      </c>
      <c r="E428" s="16" t="s">
        <v>17</v>
      </c>
      <c r="F428" s="16" t="s">
        <v>18</v>
      </c>
      <c r="G428" s="3" t="n">
        <v>150125</v>
      </c>
      <c r="H428" s="3" t="n">
        <v>150158</v>
      </c>
      <c r="I428" s="4" t="n">
        <f aca="false">H428-G428</f>
        <v>33</v>
      </c>
      <c r="N428" s="25"/>
      <c r="O428" s="6" t="s">
        <v>19</v>
      </c>
      <c r="P428" s="6" t="s">
        <v>36</v>
      </c>
      <c r="Q428" s="6" t="s">
        <v>20</v>
      </c>
    </row>
    <row r="429" customFormat="false" ht="13.8" hidden="false" customHeight="false" outlineLevel="0" collapsed="false">
      <c r="A429" s="0" t="n">
        <v>428</v>
      </c>
      <c r="B429" s="1" t="n">
        <v>44715</v>
      </c>
      <c r="C429" s="2" t="n">
        <f aca="false">YEAR(B429)</f>
        <v>2022</v>
      </c>
      <c r="D429" s="2" t="n">
        <f aca="false">WEEKNUM(B429,1)</f>
        <v>23</v>
      </c>
      <c r="E429" s="16" t="s">
        <v>18</v>
      </c>
      <c r="F429" s="0" t="s">
        <v>17</v>
      </c>
      <c r="G429" s="3" t="n">
        <v>150158</v>
      </c>
      <c r="H429" s="3" t="n">
        <v>150191</v>
      </c>
      <c r="I429" s="4" t="n">
        <f aca="false">H429-G429</f>
        <v>33</v>
      </c>
      <c r="N429" s="25"/>
      <c r="O429" s="6" t="s">
        <v>19</v>
      </c>
      <c r="P429" s="6" t="s">
        <v>36</v>
      </c>
      <c r="Q429" s="6" t="s">
        <v>20</v>
      </c>
    </row>
    <row r="430" customFormat="false" ht="13.8" hidden="false" customHeight="false" outlineLevel="0" collapsed="false">
      <c r="A430" s="0" t="n">
        <v>429</v>
      </c>
      <c r="B430" s="1" t="n">
        <v>44719</v>
      </c>
      <c r="C430" s="2" t="n">
        <f aca="false">YEAR(B430)</f>
        <v>2022</v>
      </c>
      <c r="D430" s="2" t="n">
        <f aca="false">WEEKNUM(B430,1)</f>
        <v>24</v>
      </c>
      <c r="E430" s="16" t="s">
        <v>17</v>
      </c>
      <c r="F430" s="16" t="s">
        <v>18</v>
      </c>
      <c r="G430" s="3" t="n">
        <v>11518</v>
      </c>
      <c r="H430" s="3" t="n">
        <v>11554</v>
      </c>
      <c r="I430" s="4" t="n">
        <f aca="false">H430-G430</f>
        <v>36</v>
      </c>
      <c r="J430" s="4" t="n">
        <v>11</v>
      </c>
      <c r="K430" s="4" t="n">
        <v>75</v>
      </c>
      <c r="L430" s="4" t="n">
        <v>31</v>
      </c>
      <c r="M430" s="4" t="n">
        <f aca="false">rittenfreddie[[#This Row],[Batt.perc.vertrek]]-rittenfreddie[[#This Row],[Batt.perc.aankomst]]</f>
        <v>44</v>
      </c>
      <c r="N430" s="25" t="n">
        <f aca="false">rittenfreddie[[#This Row],[Gereden kilometers]]/rittenfreddie[[#This Row],[Batt.perc.verbruikt]]</f>
        <v>0.818181818181818</v>
      </c>
      <c r="O430" s="6" t="s">
        <v>21</v>
      </c>
      <c r="P430" s="6" t="s">
        <v>36</v>
      </c>
      <c r="Q430" s="6" t="str">
        <f aca="false">IF(AND(rittenfreddie[[#This Row],[Vervoersmiddel]]="Super Soco CPx 2021 electrische scooter",rittenfreddie[[#This Row],[Band type]]="Zomer"),"Cordial","Heidenau K66 M+S")</f>
        <v>Cordial</v>
      </c>
    </row>
    <row r="431" customFormat="false" ht="13.8" hidden="false" customHeight="false" outlineLevel="0" collapsed="false">
      <c r="A431" s="0" t="n">
        <v>430</v>
      </c>
      <c r="B431" s="1" t="n">
        <v>44719</v>
      </c>
      <c r="C431" s="2" t="n">
        <f aca="false">YEAR(B431)</f>
        <v>2022</v>
      </c>
      <c r="D431" s="2" t="n">
        <f aca="false">WEEKNUM(B431,1)</f>
        <v>24</v>
      </c>
      <c r="E431" s="16" t="s">
        <v>18</v>
      </c>
      <c r="F431" s="0" t="s">
        <v>17</v>
      </c>
      <c r="G431" s="3" t="n">
        <v>11554</v>
      </c>
      <c r="H431" s="3" t="n">
        <v>11589</v>
      </c>
      <c r="I431" s="4" t="n">
        <f aca="false">H431-G431</f>
        <v>35</v>
      </c>
      <c r="J431" s="4" t="n">
        <v>16</v>
      </c>
      <c r="K431" s="4" t="n">
        <v>100</v>
      </c>
      <c r="L431" s="4" t="n">
        <v>58</v>
      </c>
      <c r="M431" s="4" t="n">
        <f aca="false">rittenfreddie[[#This Row],[Batt.perc.vertrek]]-rittenfreddie[[#This Row],[Batt.perc.aankomst]]</f>
        <v>42</v>
      </c>
      <c r="N431" s="25" t="n">
        <f aca="false">rittenfreddie[[#This Row],[Gereden kilometers]]/rittenfreddie[[#This Row],[Batt.perc.verbruikt]]</f>
        <v>0.833333333333333</v>
      </c>
      <c r="O431" s="6" t="s">
        <v>21</v>
      </c>
      <c r="P431" s="6" t="s">
        <v>36</v>
      </c>
      <c r="Q431" s="6" t="str">
        <f aca="false">IF(AND(rittenfreddie[[#This Row],[Vervoersmiddel]]="Super Soco CPx 2021 electrische scooter",rittenfreddie[[#This Row],[Band type]]="Zomer"),"Cordial","Heidenau K66 M+S")</f>
        <v>Cordial</v>
      </c>
    </row>
    <row r="432" customFormat="false" ht="13.8" hidden="false" customHeight="false" outlineLevel="0" collapsed="false">
      <c r="A432" s="0" t="n">
        <v>431</v>
      </c>
      <c r="B432" s="1" t="n">
        <v>44720</v>
      </c>
      <c r="C432" s="2" t="n">
        <f aca="false">YEAR(B432)</f>
        <v>2022</v>
      </c>
      <c r="D432" s="2" t="n">
        <f aca="false">WEEKNUM(B432,1)</f>
        <v>24</v>
      </c>
      <c r="E432" s="16" t="s">
        <v>17</v>
      </c>
      <c r="F432" s="16" t="s">
        <v>18</v>
      </c>
      <c r="G432" s="3" t="n">
        <v>11589</v>
      </c>
      <c r="H432" s="3" t="n">
        <v>11625</v>
      </c>
      <c r="I432" s="4" t="n">
        <f aca="false">H432-G432</f>
        <v>36</v>
      </c>
      <c r="J432" s="4" t="s">
        <v>26</v>
      </c>
      <c r="K432" s="4" t="n">
        <v>58</v>
      </c>
      <c r="L432" s="4" t="n">
        <v>16</v>
      </c>
      <c r="M432" s="4" t="n">
        <f aca="false">rittenfreddie[[#This Row],[Batt.perc.vertrek]]-rittenfreddie[[#This Row],[Batt.perc.aankomst]]</f>
        <v>42</v>
      </c>
      <c r="N432" s="25" t="n">
        <f aca="false">rittenfreddie[[#This Row],[Gereden kilometers]]/rittenfreddie[[#This Row],[Batt.perc.verbruikt]]</f>
        <v>0.857142857142857</v>
      </c>
      <c r="O432" s="6" t="s">
        <v>21</v>
      </c>
      <c r="P432" s="6" t="s">
        <v>36</v>
      </c>
      <c r="Q432" s="6" t="str">
        <f aca="false">IF(AND(rittenfreddie[[#This Row],[Vervoersmiddel]]="Super Soco CPx 2021 electrische scooter",rittenfreddie[[#This Row],[Band type]]="Zomer"),"Cordial","Heidenau K66 M+S")</f>
        <v>Cordial</v>
      </c>
    </row>
    <row r="433" customFormat="false" ht="13.8" hidden="false" customHeight="false" outlineLevel="0" collapsed="false">
      <c r="A433" s="0" t="n">
        <v>432</v>
      </c>
      <c r="B433" s="1" t="n">
        <v>44720</v>
      </c>
      <c r="C433" s="2" t="n">
        <f aca="false">YEAR(B433)</f>
        <v>2022</v>
      </c>
      <c r="D433" s="2" t="n">
        <f aca="false">WEEKNUM(B433,1)</f>
        <v>24</v>
      </c>
      <c r="E433" s="16" t="s">
        <v>18</v>
      </c>
      <c r="F433" s="0" t="s">
        <v>17</v>
      </c>
      <c r="G433" s="3" t="n">
        <v>11625</v>
      </c>
      <c r="H433" s="3" t="n">
        <v>11661</v>
      </c>
      <c r="I433" s="4" t="n">
        <f aca="false">H433-G433</f>
        <v>36</v>
      </c>
      <c r="J433" s="4" t="s">
        <v>26</v>
      </c>
      <c r="K433" s="4" t="n">
        <v>100</v>
      </c>
      <c r="L433" s="4" t="n">
        <v>57</v>
      </c>
      <c r="M433" s="4" t="n">
        <f aca="false">rittenfreddie[[#This Row],[Batt.perc.vertrek]]-rittenfreddie[[#This Row],[Batt.perc.aankomst]]</f>
        <v>43</v>
      </c>
      <c r="N433" s="25" t="n">
        <f aca="false">rittenfreddie[[#This Row],[Gereden kilometers]]/rittenfreddie[[#This Row],[Batt.perc.verbruikt]]</f>
        <v>0.837209302325581</v>
      </c>
      <c r="O433" s="6" t="s">
        <v>21</v>
      </c>
      <c r="P433" s="6" t="s">
        <v>36</v>
      </c>
      <c r="Q433" s="6" t="str">
        <f aca="false">IF(AND(rittenfreddie[[#This Row],[Vervoersmiddel]]="Super Soco CPx 2021 electrische scooter",rittenfreddie[[#This Row],[Band type]]="Zomer"),"Cordial","Heidenau K66 M+S")</f>
        <v>Cordial</v>
      </c>
    </row>
    <row r="434" customFormat="false" ht="13.8" hidden="false" customHeight="false" outlineLevel="0" collapsed="false">
      <c r="A434" s="0" t="n">
        <v>433</v>
      </c>
      <c r="B434" s="1" t="n">
        <v>44721</v>
      </c>
      <c r="C434" s="2" t="n">
        <f aca="false">YEAR(B434)</f>
        <v>2022</v>
      </c>
      <c r="D434" s="2" t="n">
        <f aca="false">WEEKNUM(B434,1)</f>
        <v>24</v>
      </c>
      <c r="E434" s="16" t="s">
        <v>17</v>
      </c>
      <c r="F434" s="16" t="s">
        <v>18</v>
      </c>
      <c r="G434" s="3" t="n">
        <v>11661</v>
      </c>
      <c r="H434" s="3" t="n">
        <v>11696</v>
      </c>
      <c r="I434" s="4" t="n">
        <f aca="false">H434-G434</f>
        <v>35</v>
      </c>
      <c r="J434" s="4" t="s">
        <v>26</v>
      </c>
      <c r="K434" s="4" t="n">
        <v>57</v>
      </c>
      <c r="L434" s="4" t="n">
        <v>14</v>
      </c>
      <c r="M434" s="4" t="n">
        <f aca="false">rittenfreddie[[#This Row],[Batt.perc.vertrek]]-rittenfreddie[[#This Row],[Batt.perc.aankomst]]</f>
        <v>43</v>
      </c>
      <c r="N434" s="25" t="n">
        <f aca="false">rittenfreddie[[#This Row],[Gereden kilometers]]/rittenfreddie[[#This Row],[Batt.perc.verbruikt]]</f>
        <v>0.813953488372093</v>
      </c>
      <c r="O434" s="6" t="s">
        <v>21</v>
      </c>
      <c r="P434" s="6" t="s">
        <v>36</v>
      </c>
      <c r="Q434" s="6" t="str">
        <f aca="false">IF(AND(rittenfreddie[[#This Row],[Vervoersmiddel]]="Super Soco CPx 2021 electrische scooter",rittenfreddie[[#This Row],[Band type]]="Zomer"),"Cordial","Heidenau K66 M+S")</f>
        <v>Cordial</v>
      </c>
    </row>
    <row r="435" customFormat="false" ht="13.8" hidden="false" customHeight="false" outlineLevel="0" collapsed="false">
      <c r="A435" s="0" t="n">
        <v>434</v>
      </c>
      <c r="B435" s="1" t="n">
        <v>44721</v>
      </c>
      <c r="C435" s="2" t="n">
        <f aca="false">YEAR(B435)</f>
        <v>2022</v>
      </c>
      <c r="D435" s="2" t="n">
        <f aca="false">WEEKNUM(B435,1)</f>
        <v>24</v>
      </c>
      <c r="E435" s="16" t="s">
        <v>18</v>
      </c>
      <c r="F435" s="0" t="s">
        <v>17</v>
      </c>
      <c r="G435" s="3" t="n">
        <v>11696</v>
      </c>
      <c r="H435" s="3" t="n">
        <v>11733</v>
      </c>
      <c r="I435" s="4" t="n">
        <f aca="false">H435-G435</f>
        <v>37</v>
      </c>
      <c r="J435" s="4" t="n">
        <v>20</v>
      </c>
      <c r="K435" s="4" t="n">
        <v>100</v>
      </c>
      <c r="L435" s="4" t="n">
        <v>59</v>
      </c>
      <c r="M435" s="4" t="n">
        <f aca="false">rittenfreddie[[#This Row],[Batt.perc.vertrek]]-rittenfreddie[[#This Row],[Batt.perc.aankomst]]</f>
        <v>41</v>
      </c>
      <c r="N435" s="25" t="n">
        <f aca="false">rittenfreddie[[#This Row],[Gereden kilometers]]/rittenfreddie[[#This Row],[Batt.perc.verbruikt]]</f>
        <v>0.902439024390244</v>
      </c>
      <c r="O435" s="6" t="s">
        <v>21</v>
      </c>
      <c r="P435" s="6" t="s">
        <v>36</v>
      </c>
      <c r="Q435" s="6" t="str">
        <f aca="false">IF(AND(rittenfreddie[[#This Row],[Vervoersmiddel]]="Super Soco CPx 2021 electrische scooter",rittenfreddie[[#This Row],[Band type]]="Zomer"),"Cordial","Heidenau K66 M+S")</f>
        <v>Cordial</v>
      </c>
    </row>
    <row r="436" customFormat="false" ht="13.8" hidden="false" customHeight="false" outlineLevel="0" collapsed="false">
      <c r="A436" s="0" t="n">
        <v>435</v>
      </c>
      <c r="B436" s="1" t="n">
        <v>44733</v>
      </c>
      <c r="C436" s="2" t="n">
        <f aca="false">YEAR(B436)</f>
        <v>2022</v>
      </c>
      <c r="D436" s="2" t="n">
        <f aca="false">WEEKNUM(B436,1)</f>
        <v>26</v>
      </c>
      <c r="E436" s="16" t="s">
        <v>17</v>
      </c>
      <c r="F436" s="16" t="s">
        <v>18</v>
      </c>
      <c r="G436" s="3" t="n">
        <v>11991</v>
      </c>
      <c r="H436" s="3" t="n">
        <v>12026</v>
      </c>
      <c r="I436" s="4" t="n">
        <f aca="false">H436-G436</f>
        <v>35</v>
      </c>
      <c r="J436" s="4" t="n">
        <v>12</v>
      </c>
      <c r="K436" s="4" t="n">
        <v>56</v>
      </c>
      <c r="L436" s="4" t="n">
        <v>12</v>
      </c>
      <c r="M436" s="4" t="n">
        <f aca="false">rittenfreddie[[#This Row],[Batt.perc.vertrek]]-rittenfreddie[[#This Row],[Batt.perc.aankomst]]</f>
        <v>44</v>
      </c>
      <c r="N436" s="25" t="n">
        <f aca="false">rittenfreddie[[#This Row],[Gereden kilometers]]/rittenfreddie[[#This Row],[Batt.perc.verbruikt]]</f>
        <v>0.795454545454545</v>
      </c>
      <c r="O436" s="6" t="s">
        <v>21</v>
      </c>
      <c r="P436" s="6" t="s">
        <v>36</v>
      </c>
      <c r="Q436" s="6" t="str">
        <f aca="false">IF(AND(rittenfreddie[[#This Row],[Vervoersmiddel]]="Super Soco CPx 2021 electrische scooter",rittenfreddie[[#This Row],[Band type]]="Zomer"),"Cordial","Heidenau K66 M+S")</f>
        <v>Cordial</v>
      </c>
    </row>
    <row r="437" customFormat="false" ht="13.8" hidden="false" customHeight="false" outlineLevel="0" collapsed="false">
      <c r="A437" s="0" t="n">
        <v>436</v>
      </c>
      <c r="B437" s="1" t="n">
        <v>44733</v>
      </c>
      <c r="C437" s="2" t="n">
        <f aca="false">YEAR(B437)</f>
        <v>2022</v>
      </c>
      <c r="D437" s="2" t="n">
        <f aca="false">WEEKNUM(B437,1)</f>
        <v>26</v>
      </c>
      <c r="E437" s="16" t="s">
        <v>18</v>
      </c>
      <c r="F437" s="0" t="s">
        <v>17</v>
      </c>
      <c r="G437" s="3" t="n">
        <v>12026</v>
      </c>
      <c r="H437" s="3" t="n">
        <v>12062</v>
      </c>
      <c r="I437" s="4" t="n">
        <f aca="false">H437-G437</f>
        <v>36</v>
      </c>
      <c r="J437" s="4" t="n">
        <v>23</v>
      </c>
      <c r="K437" s="4" t="n">
        <v>100</v>
      </c>
      <c r="L437" s="4" t="n">
        <v>63</v>
      </c>
      <c r="M437" s="4" t="n">
        <f aca="false">rittenfreddie[[#This Row],[Batt.perc.vertrek]]-rittenfreddie[[#This Row],[Batt.perc.aankomst]]</f>
        <v>37</v>
      </c>
      <c r="N437" s="25" t="n">
        <f aca="false">rittenfreddie[[#This Row],[Gereden kilometers]]/rittenfreddie[[#This Row],[Batt.perc.verbruikt]]</f>
        <v>0.972972972972973</v>
      </c>
      <c r="O437" s="6" t="s">
        <v>21</v>
      </c>
      <c r="P437" s="6" t="s">
        <v>36</v>
      </c>
      <c r="Q437" s="6" t="str">
        <f aca="false">IF(AND(rittenfreddie[[#This Row],[Vervoersmiddel]]="Super Soco CPx 2021 electrische scooter",rittenfreddie[[#This Row],[Band type]]="Zomer"),"Cordial","Heidenau K66 M+S")</f>
        <v>Cordial</v>
      </c>
    </row>
    <row r="438" customFormat="false" ht="13.8" hidden="false" customHeight="false" outlineLevel="0" collapsed="false">
      <c r="A438" s="0" t="n">
        <v>437</v>
      </c>
      <c r="B438" s="1" t="n">
        <v>44734</v>
      </c>
      <c r="C438" s="2" t="n">
        <f aca="false">YEAR(B438)</f>
        <v>2022</v>
      </c>
      <c r="D438" s="2" t="n">
        <f aca="false">WEEKNUM(B438,1)</f>
        <v>26</v>
      </c>
      <c r="E438" s="16" t="s">
        <v>17</v>
      </c>
      <c r="F438" s="16" t="s">
        <v>18</v>
      </c>
      <c r="G438" s="3" t="n">
        <v>12062</v>
      </c>
      <c r="H438" s="3" t="n">
        <v>12098</v>
      </c>
      <c r="I438" s="4" t="n">
        <f aca="false">H438-G438</f>
        <v>36</v>
      </c>
      <c r="J438" s="4" t="n">
        <v>12</v>
      </c>
      <c r="K438" s="4" t="n">
        <v>63</v>
      </c>
      <c r="L438" s="4" t="n">
        <v>21</v>
      </c>
      <c r="M438" s="4" t="n">
        <f aca="false">rittenfreddie[[#This Row],[Batt.perc.vertrek]]-rittenfreddie[[#This Row],[Batt.perc.aankomst]]</f>
        <v>42</v>
      </c>
      <c r="N438" s="25" t="n">
        <f aca="false">rittenfreddie[[#This Row],[Gereden kilometers]]/rittenfreddie[[#This Row],[Batt.perc.verbruikt]]</f>
        <v>0.857142857142857</v>
      </c>
      <c r="O438" s="6" t="s">
        <v>21</v>
      </c>
      <c r="P438" s="6" t="s">
        <v>36</v>
      </c>
      <c r="Q438" s="6" t="str">
        <f aca="false">IF(AND(rittenfreddie[[#This Row],[Vervoersmiddel]]="Super Soco CPx 2021 electrische scooter",rittenfreddie[[#This Row],[Band type]]="Zomer"),"Cordial","Heidenau K66 M+S")</f>
        <v>Cordial</v>
      </c>
    </row>
    <row r="439" customFormat="false" ht="13.8" hidden="false" customHeight="false" outlineLevel="0" collapsed="false">
      <c r="A439" s="0" t="n">
        <v>438</v>
      </c>
      <c r="B439" s="1" t="n">
        <v>44734</v>
      </c>
      <c r="C439" s="2" t="n">
        <f aca="false">YEAR(B439)</f>
        <v>2022</v>
      </c>
      <c r="D439" s="2" t="n">
        <f aca="false">WEEKNUM(B439,1)</f>
        <v>26</v>
      </c>
      <c r="E439" s="16" t="s">
        <v>18</v>
      </c>
      <c r="F439" s="0" t="s">
        <v>17</v>
      </c>
      <c r="G439" s="3" t="n">
        <v>12098</v>
      </c>
      <c r="H439" s="3" t="n">
        <v>12137</v>
      </c>
      <c r="I439" s="4" t="n">
        <f aca="false">H439-G439</f>
        <v>39</v>
      </c>
      <c r="J439" s="4" t="n">
        <v>24</v>
      </c>
      <c r="K439" s="4" t="n">
        <v>100</v>
      </c>
      <c r="L439" s="4" t="n">
        <v>57</v>
      </c>
      <c r="M439" s="4" t="n">
        <f aca="false">rittenfreddie[[#This Row],[Batt.perc.vertrek]]-rittenfreddie[[#This Row],[Batt.perc.aankomst]]</f>
        <v>43</v>
      </c>
      <c r="N439" s="25" t="n">
        <f aca="false">rittenfreddie[[#This Row],[Gereden kilometers]]/rittenfreddie[[#This Row],[Batt.perc.verbruikt]]</f>
        <v>0.906976744186047</v>
      </c>
      <c r="O439" s="6" t="s">
        <v>21</v>
      </c>
      <c r="P439" s="6" t="s">
        <v>36</v>
      </c>
      <c r="Q439" s="6" t="str">
        <f aca="false">IF(AND(rittenfreddie[[#This Row],[Vervoersmiddel]]="Super Soco CPx 2021 electrische scooter",rittenfreddie[[#This Row],[Band type]]="Zomer"),"Cordial","Heidenau K66 M+S")</f>
        <v>Cordial</v>
      </c>
    </row>
    <row r="440" customFormat="false" ht="13.8" hidden="false" customHeight="false" outlineLevel="0" collapsed="false">
      <c r="A440" s="0" t="n">
        <v>439</v>
      </c>
      <c r="B440" s="1" t="n">
        <v>44736</v>
      </c>
      <c r="C440" s="2" t="n">
        <f aca="false">YEAR(B440)</f>
        <v>2022</v>
      </c>
      <c r="D440" s="2" t="n">
        <f aca="false">WEEKNUM(B440,1)</f>
        <v>26</v>
      </c>
      <c r="E440" s="16" t="s">
        <v>17</v>
      </c>
      <c r="F440" s="16" t="s">
        <v>18</v>
      </c>
      <c r="G440" s="3" t="n">
        <v>12137</v>
      </c>
      <c r="H440" s="3" t="n">
        <v>12174</v>
      </c>
      <c r="I440" s="4" t="n">
        <f aca="false">H440-G440</f>
        <v>37</v>
      </c>
      <c r="J440" s="4" t="s">
        <v>26</v>
      </c>
      <c r="K440" s="4" t="n">
        <v>57</v>
      </c>
      <c r="L440" s="4" t="n">
        <v>15</v>
      </c>
      <c r="M440" s="4" t="n">
        <f aca="false">rittenfreddie[[#This Row],[Batt.perc.vertrek]]-rittenfreddie[[#This Row],[Batt.perc.aankomst]]</f>
        <v>42</v>
      </c>
      <c r="N440" s="25" t="n">
        <f aca="false">rittenfreddie[[#This Row],[Gereden kilometers]]/rittenfreddie[[#This Row],[Batt.perc.verbruikt]]</f>
        <v>0.880952380952381</v>
      </c>
      <c r="O440" s="6" t="s">
        <v>21</v>
      </c>
      <c r="P440" s="6" t="s">
        <v>36</v>
      </c>
      <c r="Q440" s="6" t="str">
        <f aca="false">IF(AND(rittenfreddie[[#This Row],[Vervoersmiddel]]="Super Soco CPx 2021 electrische scooter",rittenfreddie[[#This Row],[Band type]]="Zomer"),"Cordial","Heidenau K66 M+S")</f>
        <v>Cordial</v>
      </c>
    </row>
    <row r="441" customFormat="false" ht="13.8" hidden="false" customHeight="false" outlineLevel="0" collapsed="false">
      <c r="A441" s="0" t="n">
        <v>440</v>
      </c>
      <c r="B441" s="1" t="n">
        <v>44736</v>
      </c>
      <c r="C441" s="2" t="n">
        <f aca="false">YEAR(B441)</f>
        <v>2022</v>
      </c>
      <c r="D441" s="2" t="n">
        <f aca="false">WEEKNUM(B441,1)</f>
        <v>26</v>
      </c>
      <c r="E441" s="16" t="s">
        <v>18</v>
      </c>
      <c r="F441" s="0" t="s">
        <v>17</v>
      </c>
      <c r="G441" s="3" t="n">
        <v>12174</v>
      </c>
      <c r="H441" s="3" t="n">
        <v>12212</v>
      </c>
      <c r="I441" s="4" t="n">
        <f aca="false">H441-G441</f>
        <v>38</v>
      </c>
      <c r="J441" s="4" t="n">
        <v>24</v>
      </c>
      <c r="K441" s="4" t="n">
        <v>100</v>
      </c>
      <c r="L441" s="4" t="n">
        <v>58</v>
      </c>
      <c r="M441" s="4" t="n">
        <f aca="false">rittenfreddie[[#This Row],[Batt.perc.vertrek]]-rittenfreddie[[#This Row],[Batt.perc.aankomst]]</f>
        <v>42</v>
      </c>
      <c r="N441" s="25" t="n">
        <f aca="false">rittenfreddie[[#This Row],[Gereden kilometers]]/rittenfreddie[[#This Row],[Batt.perc.verbruikt]]</f>
        <v>0.904761904761905</v>
      </c>
      <c r="O441" s="6" t="s">
        <v>21</v>
      </c>
      <c r="P441" s="6" t="s">
        <v>36</v>
      </c>
      <c r="Q441" s="6" t="str">
        <f aca="false">IF(AND(rittenfreddie[[#This Row],[Vervoersmiddel]]="Super Soco CPx 2021 electrische scooter",rittenfreddie[[#This Row],[Band type]]="Zomer"),"Cordial","Heidenau K66 M+S")</f>
        <v>Cordial</v>
      </c>
    </row>
    <row r="442" customFormat="false" ht="13.8" hidden="false" customHeight="false" outlineLevel="0" collapsed="false">
      <c r="A442" s="0" t="n">
        <v>441</v>
      </c>
      <c r="B442" s="1" t="n">
        <v>44739</v>
      </c>
      <c r="C442" s="2" t="n">
        <f aca="false">YEAR(B442)</f>
        <v>2022</v>
      </c>
      <c r="D442" s="2" t="n">
        <f aca="false">WEEKNUM(B442,1)</f>
        <v>27</v>
      </c>
      <c r="E442" s="16" t="s">
        <v>17</v>
      </c>
      <c r="F442" s="16" t="s">
        <v>18</v>
      </c>
      <c r="G442" s="3" t="n">
        <v>12212</v>
      </c>
      <c r="H442" s="3" t="n">
        <v>12248</v>
      </c>
      <c r="I442" s="4" t="n">
        <f aca="false">H442-G442</f>
        <v>36</v>
      </c>
      <c r="J442" s="4" t="n">
        <v>16</v>
      </c>
      <c r="K442" s="4" t="n">
        <v>58</v>
      </c>
      <c r="L442" s="4" t="n">
        <v>14</v>
      </c>
      <c r="M442" s="4" t="n">
        <f aca="false">rittenfreddie[[#This Row],[Batt.perc.vertrek]]-rittenfreddie[[#This Row],[Batt.perc.aankomst]]</f>
        <v>44</v>
      </c>
      <c r="N442" s="25" t="n">
        <f aca="false">rittenfreddie[[#This Row],[Gereden kilometers]]/rittenfreddie[[#This Row],[Batt.perc.verbruikt]]</f>
        <v>0.818181818181818</v>
      </c>
      <c r="O442" s="6" t="s">
        <v>21</v>
      </c>
      <c r="P442" s="6" t="s">
        <v>36</v>
      </c>
      <c r="Q442" s="6" t="str">
        <f aca="false">IF(AND(rittenfreddie[[#This Row],[Vervoersmiddel]]="Super Soco CPx 2021 electrische scooter",rittenfreddie[[#This Row],[Band type]]="Zomer"),"Cordial","Heidenau K66 M+S")</f>
        <v>Cordial</v>
      </c>
    </row>
    <row r="443" customFormat="false" ht="13.8" hidden="false" customHeight="false" outlineLevel="0" collapsed="false">
      <c r="A443" s="0" t="n">
        <v>442</v>
      </c>
      <c r="B443" s="1" t="n">
        <v>44739</v>
      </c>
      <c r="C443" s="2" t="n">
        <f aca="false">YEAR(B443)</f>
        <v>2022</v>
      </c>
      <c r="D443" s="2" t="n">
        <f aca="false">WEEKNUM(B443,1)</f>
        <v>27</v>
      </c>
      <c r="E443" s="16" t="s">
        <v>18</v>
      </c>
      <c r="F443" s="0" t="s">
        <v>17</v>
      </c>
      <c r="G443" s="3" t="n">
        <v>12248</v>
      </c>
      <c r="I443" s="4" t="n">
        <v>36</v>
      </c>
      <c r="K443" s="4" t="n">
        <v>100</v>
      </c>
      <c r="M443" s="4" t="n">
        <f aca="false">rittenfreddie[[#This Row],[Batt.perc.vertrek]]-rittenfreddie[[#This Row],[Batt.perc.aankomst]]</f>
        <v>100</v>
      </c>
      <c r="N443" s="25"/>
      <c r="O443" s="6" t="s">
        <v>21</v>
      </c>
      <c r="P443" s="6" t="s">
        <v>36</v>
      </c>
      <c r="Q443" s="6" t="str">
        <f aca="false">IF(AND(rittenfreddie[[#This Row],[Vervoersmiddel]]="Super Soco CPx 2021 electrische scooter",rittenfreddie[[#This Row],[Band type]]="Zomer"),"Cordial","Heidenau K66 M+S")</f>
        <v>Cordial</v>
      </c>
    </row>
    <row r="444" customFormat="false" ht="13.8" hidden="false" customHeight="false" outlineLevel="0" collapsed="false">
      <c r="A444" s="0" t="n">
        <v>443</v>
      </c>
      <c r="B444" s="1" t="n">
        <v>44741</v>
      </c>
      <c r="C444" s="2" t="n">
        <f aca="false">YEAR(B444)</f>
        <v>2022</v>
      </c>
      <c r="D444" s="2" t="n">
        <f aca="false">WEEKNUM(B444,1)</f>
        <v>27</v>
      </c>
      <c r="E444" s="16" t="s">
        <v>17</v>
      </c>
      <c r="F444" s="16" t="s">
        <v>18</v>
      </c>
      <c r="I444" s="4" t="n">
        <v>36</v>
      </c>
      <c r="N444" s="25"/>
      <c r="O444" s="6" t="s">
        <v>21</v>
      </c>
      <c r="P444" s="6" t="s">
        <v>36</v>
      </c>
      <c r="Q444" s="6" t="str">
        <f aca="false">IF(AND(rittenfreddie[[#This Row],[Vervoersmiddel]]="Super Soco CPx 2021 electrische scooter",rittenfreddie[[#This Row],[Band type]]="Zomer"),"Cordial","Heidenau K66 M+S")</f>
        <v>Cordial</v>
      </c>
    </row>
    <row r="445" customFormat="false" ht="13.8" hidden="false" customHeight="false" outlineLevel="0" collapsed="false">
      <c r="A445" s="0" t="n">
        <v>444</v>
      </c>
      <c r="B445" s="1" t="n">
        <v>44741</v>
      </c>
      <c r="C445" s="2" t="n">
        <f aca="false">YEAR(B445)</f>
        <v>2022</v>
      </c>
      <c r="D445" s="2" t="n">
        <f aca="false">WEEKNUM(B445,1)</f>
        <v>27</v>
      </c>
      <c r="E445" s="16" t="s">
        <v>18</v>
      </c>
      <c r="F445" s="0" t="s">
        <v>17</v>
      </c>
      <c r="I445" s="4" t="n">
        <v>36</v>
      </c>
      <c r="N445" s="25"/>
      <c r="O445" s="6" t="s">
        <v>21</v>
      </c>
      <c r="P445" s="6" t="s">
        <v>36</v>
      </c>
      <c r="Q445" s="6" t="str">
        <f aca="false">IF(AND(rittenfreddie[[#This Row],[Vervoersmiddel]]="Super Soco CPx 2021 electrische scooter",rittenfreddie[[#This Row],[Band type]]="Zomer"),"Cordial","Heidenau K66 M+S")</f>
        <v>Cordial</v>
      </c>
    </row>
    <row r="446" customFormat="false" ht="13.8" hidden="false" customHeight="false" outlineLevel="0" collapsed="false">
      <c r="A446" s="0" t="n">
        <v>445</v>
      </c>
      <c r="B446" s="1" t="n">
        <v>44742</v>
      </c>
      <c r="C446" s="2" t="n">
        <f aca="false">YEAR(B446)</f>
        <v>2022</v>
      </c>
      <c r="D446" s="2" t="n">
        <f aca="false">WEEKNUM(B446,1)</f>
        <v>27</v>
      </c>
      <c r="E446" s="16" t="s">
        <v>17</v>
      </c>
      <c r="F446" s="16" t="s">
        <v>18</v>
      </c>
      <c r="I446" s="4" t="n">
        <v>36</v>
      </c>
      <c r="N446" s="25"/>
      <c r="O446" s="6" t="s">
        <v>21</v>
      </c>
      <c r="P446" s="6" t="s">
        <v>36</v>
      </c>
      <c r="Q446" s="6" t="str">
        <f aca="false">IF(AND(rittenfreddie[[#This Row],[Vervoersmiddel]]="Super Soco CPx 2021 electrische scooter",rittenfreddie[[#This Row],[Band type]]="Zomer"),"Cordial","Heidenau K66 M+S")</f>
        <v>Cordial</v>
      </c>
    </row>
    <row r="447" customFormat="false" ht="13.8" hidden="false" customHeight="false" outlineLevel="0" collapsed="false">
      <c r="A447" s="0" t="n">
        <v>446</v>
      </c>
      <c r="B447" s="1" t="n">
        <v>44742</v>
      </c>
      <c r="C447" s="2" t="n">
        <f aca="false">YEAR(B447)</f>
        <v>2022</v>
      </c>
      <c r="D447" s="2" t="n">
        <f aca="false">WEEKNUM(B447,1)</f>
        <v>27</v>
      </c>
      <c r="E447" s="16" t="s">
        <v>18</v>
      </c>
      <c r="F447" s="0" t="s">
        <v>17</v>
      </c>
      <c r="I447" s="4" t="n">
        <v>36</v>
      </c>
      <c r="N447" s="25"/>
      <c r="O447" s="6" t="s">
        <v>21</v>
      </c>
      <c r="P447" s="6" t="s">
        <v>36</v>
      </c>
      <c r="Q447" s="6" t="str">
        <f aca="false">IF(AND(rittenfreddie[[#This Row],[Vervoersmiddel]]="Super Soco CPx 2021 electrische scooter",rittenfreddie[[#This Row],[Band type]]="Zomer"),"Cordial","Heidenau K66 M+S")</f>
        <v>Cordial</v>
      </c>
    </row>
    <row r="448" customFormat="false" ht="13.8" hidden="false" customHeight="false" outlineLevel="0" collapsed="false">
      <c r="A448" s="0" t="n">
        <v>447</v>
      </c>
      <c r="B448" s="1" t="n">
        <v>44743</v>
      </c>
      <c r="C448" s="2" t="n">
        <f aca="false">YEAR(B448)</f>
        <v>2022</v>
      </c>
      <c r="D448" s="2" t="n">
        <f aca="false">WEEKNUM(B448,1)</f>
        <v>27</v>
      </c>
      <c r="E448" s="16" t="s">
        <v>17</v>
      </c>
      <c r="F448" s="16" t="s">
        <v>18</v>
      </c>
      <c r="I448" s="4" t="n">
        <v>36</v>
      </c>
      <c r="N448" s="25"/>
      <c r="O448" s="6" t="s">
        <v>21</v>
      </c>
      <c r="P448" s="6" t="s">
        <v>36</v>
      </c>
      <c r="Q448" s="6" t="str">
        <f aca="false">IF(AND(rittenfreddie[[#This Row],[Vervoersmiddel]]="Super Soco CPx 2021 electrische scooter",rittenfreddie[[#This Row],[Band type]]="Zomer"),"Cordial","Heidenau K66 M+S")</f>
        <v>Cordial</v>
      </c>
    </row>
    <row r="449" customFormat="false" ht="13.8" hidden="false" customHeight="false" outlineLevel="0" collapsed="false">
      <c r="A449" s="0" t="n">
        <v>448</v>
      </c>
      <c r="B449" s="1" t="n">
        <v>44743</v>
      </c>
      <c r="C449" s="2" t="n">
        <f aca="false">YEAR(B449)</f>
        <v>2022</v>
      </c>
      <c r="D449" s="2" t="n">
        <f aca="false">WEEKNUM(B449,1)</f>
        <v>27</v>
      </c>
      <c r="E449" s="16" t="s">
        <v>18</v>
      </c>
      <c r="F449" s="0" t="s">
        <v>17</v>
      </c>
      <c r="I449" s="4" t="n">
        <v>36</v>
      </c>
      <c r="N449" s="25"/>
      <c r="O449" s="6" t="s">
        <v>21</v>
      </c>
      <c r="P449" s="6" t="s">
        <v>36</v>
      </c>
      <c r="Q449" s="6" t="str">
        <f aca="false">IF(AND(rittenfreddie[[#This Row],[Vervoersmiddel]]="Super Soco CPx 2021 electrische scooter",rittenfreddie[[#This Row],[Band type]]="Zomer"),"Cordial","Heidenau K66 M+S")</f>
        <v>Cordial</v>
      </c>
    </row>
    <row r="450" customFormat="false" ht="13.8" hidden="false" customHeight="false" outlineLevel="0" collapsed="false">
      <c r="A450" s="0" t="n">
        <v>449</v>
      </c>
      <c r="B450" s="1" t="n">
        <v>44746</v>
      </c>
      <c r="C450" s="2" t="n">
        <f aca="false">YEAR(B450)</f>
        <v>2022</v>
      </c>
      <c r="D450" s="2" t="n">
        <f aca="false">WEEKNUM(B450,1)</f>
        <v>28</v>
      </c>
      <c r="E450" s="16" t="s">
        <v>17</v>
      </c>
      <c r="F450" s="16" t="s">
        <v>18</v>
      </c>
      <c r="I450" s="4" t="n">
        <v>36</v>
      </c>
      <c r="N450" s="25"/>
      <c r="O450" s="6" t="s">
        <v>21</v>
      </c>
      <c r="P450" s="6" t="s">
        <v>36</v>
      </c>
      <c r="Q450" s="6" t="str">
        <f aca="false">IF(AND(rittenfreddie[[#This Row],[Vervoersmiddel]]="Super Soco CPx 2021 electrische scooter",rittenfreddie[[#This Row],[Band type]]="Zomer"),"Cordial","Heidenau K66 M+S")</f>
        <v>Cordial</v>
      </c>
    </row>
    <row r="451" customFormat="false" ht="13.8" hidden="false" customHeight="false" outlineLevel="0" collapsed="false">
      <c r="A451" s="0" t="n">
        <v>450</v>
      </c>
      <c r="B451" s="1" t="n">
        <v>44746</v>
      </c>
      <c r="C451" s="2" t="n">
        <f aca="false">YEAR(B451)</f>
        <v>2022</v>
      </c>
      <c r="D451" s="2" t="n">
        <f aca="false">WEEKNUM(B451,1)</f>
        <v>28</v>
      </c>
      <c r="E451" s="16" t="s">
        <v>18</v>
      </c>
      <c r="F451" s="0" t="s">
        <v>17</v>
      </c>
      <c r="I451" s="4" t="n">
        <v>36</v>
      </c>
      <c r="N451" s="25"/>
      <c r="O451" s="6" t="s">
        <v>21</v>
      </c>
      <c r="P451" s="6" t="s">
        <v>36</v>
      </c>
      <c r="Q451" s="6" t="str">
        <f aca="false">IF(AND(rittenfreddie[[#This Row],[Vervoersmiddel]]="Super Soco CPx 2021 electrische scooter",rittenfreddie[[#This Row],[Band type]]="Zomer"),"Cordial","Heidenau K66 M+S")</f>
        <v>Cordial</v>
      </c>
    </row>
    <row r="452" customFormat="false" ht="13.8" hidden="false" customHeight="false" outlineLevel="0" collapsed="false">
      <c r="A452" s="0" t="n">
        <v>451</v>
      </c>
      <c r="B452" s="1" t="n">
        <v>44747</v>
      </c>
      <c r="C452" s="2" t="n">
        <f aca="false">YEAR(B452)</f>
        <v>2022</v>
      </c>
      <c r="D452" s="2" t="n">
        <f aca="false">WEEKNUM(B452,1)</f>
        <v>28</v>
      </c>
      <c r="E452" s="16" t="s">
        <v>17</v>
      </c>
      <c r="F452" s="16" t="s">
        <v>18</v>
      </c>
      <c r="I452" s="4" t="n">
        <v>36</v>
      </c>
      <c r="N452" s="25"/>
      <c r="O452" s="6" t="s">
        <v>21</v>
      </c>
      <c r="P452" s="6" t="s">
        <v>36</v>
      </c>
      <c r="Q452" s="6" t="str">
        <f aca="false">IF(AND(rittenfreddie[[#This Row],[Vervoersmiddel]]="Super Soco CPx 2021 electrische scooter",rittenfreddie[[#This Row],[Band type]]="Zomer"),"Cordial","Heidenau K66 M+S")</f>
        <v>Cordial</v>
      </c>
    </row>
    <row r="453" customFormat="false" ht="13.8" hidden="false" customHeight="false" outlineLevel="0" collapsed="false">
      <c r="A453" s="0" t="n">
        <v>452</v>
      </c>
      <c r="B453" s="1" t="n">
        <v>44747</v>
      </c>
      <c r="C453" s="2" t="n">
        <f aca="false">YEAR(B453)</f>
        <v>2022</v>
      </c>
      <c r="D453" s="2" t="n">
        <f aca="false">WEEKNUM(B453,1)</f>
        <v>28</v>
      </c>
      <c r="E453" s="16" t="s">
        <v>18</v>
      </c>
      <c r="F453" s="0" t="s">
        <v>17</v>
      </c>
      <c r="I453" s="4" t="n">
        <v>36</v>
      </c>
      <c r="N453" s="25"/>
      <c r="O453" s="6" t="s">
        <v>21</v>
      </c>
      <c r="P453" s="6" t="s">
        <v>36</v>
      </c>
      <c r="Q453" s="6" t="str">
        <f aca="false">IF(AND(rittenfreddie[[#This Row],[Vervoersmiddel]]="Super Soco CPx 2021 electrische scooter",rittenfreddie[[#This Row],[Band type]]="Zomer"),"Cordial","Heidenau K66 M+S")</f>
        <v>Cordial</v>
      </c>
    </row>
    <row r="454" customFormat="false" ht="13.8" hidden="false" customHeight="false" outlineLevel="0" collapsed="false">
      <c r="A454" s="0" t="n">
        <v>453</v>
      </c>
      <c r="B454" s="1" t="n">
        <v>44748</v>
      </c>
      <c r="C454" s="2" t="n">
        <f aca="false">YEAR(B454)</f>
        <v>2022</v>
      </c>
      <c r="D454" s="2" t="n">
        <f aca="false">WEEKNUM(B454,1)</f>
        <v>28</v>
      </c>
      <c r="E454" s="16" t="s">
        <v>17</v>
      </c>
      <c r="F454" s="16" t="s">
        <v>18</v>
      </c>
      <c r="I454" s="4" t="n">
        <v>36</v>
      </c>
      <c r="N454" s="25"/>
      <c r="O454" s="6" t="s">
        <v>21</v>
      </c>
      <c r="P454" s="6" t="s">
        <v>36</v>
      </c>
      <c r="Q454" s="6" t="str">
        <f aca="false">IF(AND(rittenfreddie[[#This Row],[Vervoersmiddel]]="Super Soco CPx 2021 electrische scooter",rittenfreddie[[#This Row],[Band type]]="Zomer"),"Cordial","Heidenau K66 M+S")</f>
        <v>Cordial</v>
      </c>
    </row>
    <row r="455" customFormat="false" ht="13.8" hidden="false" customHeight="false" outlineLevel="0" collapsed="false">
      <c r="A455" s="0" t="n">
        <v>454</v>
      </c>
      <c r="B455" s="1" t="n">
        <v>44748</v>
      </c>
      <c r="C455" s="2" t="n">
        <f aca="false">YEAR(B455)</f>
        <v>2022</v>
      </c>
      <c r="D455" s="2" t="n">
        <f aca="false">WEEKNUM(B455,1)</f>
        <v>28</v>
      </c>
      <c r="E455" s="16" t="s">
        <v>18</v>
      </c>
      <c r="F455" s="0" t="s">
        <v>17</v>
      </c>
      <c r="I455" s="4" t="n">
        <v>36</v>
      </c>
      <c r="N455" s="25"/>
      <c r="O455" s="6" t="s">
        <v>21</v>
      </c>
      <c r="P455" s="6" t="s">
        <v>36</v>
      </c>
      <c r="Q455" s="6" t="str">
        <f aca="false">IF(AND(rittenfreddie[[#This Row],[Vervoersmiddel]]="Super Soco CPx 2021 electrische scooter",rittenfreddie[[#This Row],[Band type]]="Zomer"),"Cordial","Heidenau K66 M+S")</f>
        <v>Cordial</v>
      </c>
    </row>
    <row r="456" customFormat="false" ht="13.8" hidden="false" customHeight="false" outlineLevel="0" collapsed="false">
      <c r="A456" s="0" t="n">
        <v>455</v>
      </c>
      <c r="B456" s="1" t="n">
        <v>44749</v>
      </c>
      <c r="C456" s="2" t="n">
        <f aca="false">YEAR(B456)</f>
        <v>2022</v>
      </c>
      <c r="D456" s="2" t="n">
        <f aca="false">WEEKNUM(B456,1)</f>
        <v>28</v>
      </c>
      <c r="E456" s="16" t="s">
        <v>17</v>
      </c>
      <c r="F456" s="16" t="s">
        <v>18</v>
      </c>
      <c r="I456" s="4" t="n">
        <v>36</v>
      </c>
      <c r="N456" s="25"/>
      <c r="O456" s="6" t="s">
        <v>21</v>
      </c>
      <c r="P456" s="6" t="s">
        <v>36</v>
      </c>
      <c r="Q456" s="6" t="str">
        <f aca="false">IF(AND(rittenfreddie[[#This Row],[Vervoersmiddel]]="Super Soco CPx 2021 electrische scooter",rittenfreddie[[#This Row],[Band type]]="Zomer"),"Cordial","Heidenau K66 M+S")</f>
        <v>Cordial</v>
      </c>
    </row>
    <row r="457" customFormat="false" ht="13.8" hidden="false" customHeight="false" outlineLevel="0" collapsed="false">
      <c r="A457" s="0" t="n">
        <v>456</v>
      </c>
      <c r="B457" s="1" t="n">
        <v>44749</v>
      </c>
      <c r="C457" s="2" t="n">
        <f aca="false">YEAR(B457)</f>
        <v>2022</v>
      </c>
      <c r="D457" s="2" t="n">
        <f aca="false">WEEKNUM(B457,1)</f>
        <v>28</v>
      </c>
      <c r="E457" s="16" t="s">
        <v>18</v>
      </c>
      <c r="F457" s="0" t="s">
        <v>17</v>
      </c>
      <c r="I457" s="4" t="n">
        <v>36</v>
      </c>
      <c r="N457" s="25"/>
      <c r="O457" s="6" t="s">
        <v>21</v>
      </c>
      <c r="P457" s="6" t="s">
        <v>36</v>
      </c>
      <c r="Q457" s="6" t="str">
        <f aca="false">IF(AND(rittenfreddie[[#This Row],[Vervoersmiddel]]="Super Soco CPx 2021 electrische scooter",rittenfreddie[[#This Row],[Band type]]="Zomer"),"Cordial","Heidenau K66 M+S")</f>
        <v>Cordial</v>
      </c>
    </row>
    <row r="458" customFormat="false" ht="13.8" hidden="false" customHeight="false" outlineLevel="0" collapsed="false">
      <c r="A458" s="0" t="n">
        <v>457</v>
      </c>
      <c r="B458" s="1" t="n">
        <v>44753</v>
      </c>
      <c r="C458" s="2" t="n">
        <f aca="false">YEAR(B458)</f>
        <v>2022</v>
      </c>
      <c r="D458" s="2" t="n">
        <f aca="false">WEEKNUM(B458,1)</f>
        <v>29</v>
      </c>
      <c r="E458" s="16" t="s">
        <v>17</v>
      </c>
      <c r="F458" s="16" t="s">
        <v>18</v>
      </c>
      <c r="I458" s="4" t="n">
        <v>36</v>
      </c>
      <c r="N458" s="25"/>
      <c r="O458" s="6" t="s">
        <v>21</v>
      </c>
      <c r="P458" s="6" t="s">
        <v>36</v>
      </c>
      <c r="Q458" s="6" t="str">
        <f aca="false">IF(AND(rittenfreddie[[#This Row],[Vervoersmiddel]]="Super Soco CPx 2021 electrische scooter",rittenfreddie[[#This Row],[Band type]]="Zomer"),"Cordial","Heidenau K66 M+S")</f>
        <v>Cordial</v>
      </c>
    </row>
    <row r="459" customFormat="false" ht="13.8" hidden="false" customHeight="false" outlineLevel="0" collapsed="false">
      <c r="A459" s="0" t="n">
        <v>458</v>
      </c>
      <c r="B459" s="1" t="n">
        <v>44753</v>
      </c>
      <c r="C459" s="2" t="n">
        <f aca="false">YEAR(B459)</f>
        <v>2022</v>
      </c>
      <c r="D459" s="2" t="n">
        <f aca="false">WEEKNUM(B459,1)</f>
        <v>29</v>
      </c>
      <c r="E459" s="16" t="s">
        <v>18</v>
      </c>
      <c r="F459" s="0" t="s">
        <v>17</v>
      </c>
      <c r="I459" s="4" t="n">
        <v>36</v>
      </c>
      <c r="N459" s="25"/>
      <c r="O459" s="6" t="s">
        <v>21</v>
      </c>
      <c r="P459" s="6" t="s">
        <v>36</v>
      </c>
      <c r="Q459" s="6" t="str">
        <f aca="false">IF(AND(rittenfreddie[[#This Row],[Vervoersmiddel]]="Super Soco CPx 2021 electrische scooter",rittenfreddie[[#This Row],[Band type]]="Zomer"),"Cordial","Heidenau K66 M+S")</f>
        <v>Cordial</v>
      </c>
    </row>
    <row r="460" customFormat="false" ht="13.8" hidden="false" customHeight="false" outlineLevel="0" collapsed="false">
      <c r="A460" s="0" t="n">
        <v>459</v>
      </c>
      <c r="B460" s="1" t="n">
        <v>44754</v>
      </c>
      <c r="C460" s="2" t="n">
        <f aca="false">YEAR(B460)</f>
        <v>2022</v>
      </c>
      <c r="D460" s="2" t="n">
        <f aca="false">WEEKNUM(B460,1)</f>
        <v>29</v>
      </c>
      <c r="E460" s="16" t="s">
        <v>17</v>
      </c>
      <c r="F460" s="16" t="s">
        <v>18</v>
      </c>
      <c r="I460" s="4" t="n">
        <v>36</v>
      </c>
      <c r="N460" s="25"/>
      <c r="O460" s="6" t="s">
        <v>21</v>
      </c>
      <c r="P460" s="6" t="s">
        <v>36</v>
      </c>
      <c r="Q460" s="6" t="str">
        <f aca="false">IF(AND(rittenfreddie[[#This Row],[Vervoersmiddel]]="Super Soco CPx 2021 electrische scooter",rittenfreddie[[#This Row],[Band type]]="Zomer"),"Cordial","Heidenau K66 M+S")</f>
        <v>Cordial</v>
      </c>
    </row>
    <row r="461" customFormat="false" ht="13.8" hidden="false" customHeight="false" outlineLevel="0" collapsed="false">
      <c r="A461" s="0" t="n">
        <v>460</v>
      </c>
      <c r="B461" s="1" t="n">
        <v>44754</v>
      </c>
      <c r="C461" s="2" t="n">
        <f aca="false">YEAR(B461)</f>
        <v>2022</v>
      </c>
      <c r="D461" s="2" t="n">
        <f aca="false">WEEKNUM(B461,1)</f>
        <v>29</v>
      </c>
      <c r="E461" s="16" t="s">
        <v>18</v>
      </c>
      <c r="F461" s="0" t="s">
        <v>17</v>
      </c>
      <c r="I461" s="4" t="n">
        <v>36</v>
      </c>
      <c r="N461" s="25"/>
      <c r="O461" s="6" t="s">
        <v>21</v>
      </c>
      <c r="P461" s="6" t="s">
        <v>36</v>
      </c>
      <c r="Q461" s="6" t="str">
        <f aca="false">IF(AND(rittenfreddie[[#This Row],[Vervoersmiddel]]="Super Soco CPx 2021 electrische scooter",rittenfreddie[[#This Row],[Band type]]="Zomer"),"Cordial","Heidenau K66 M+S")</f>
        <v>Cordial</v>
      </c>
    </row>
    <row r="462" customFormat="false" ht="13.8" hidden="false" customHeight="false" outlineLevel="0" collapsed="false">
      <c r="A462" s="0" t="n">
        <v>461</v>
      </c>
      <c r="B462" s="1" t="n">
        <v>44755</v>
      </c>
      <c r="C462" s="2" t="n">
        <f aca="false">YEAR(B462)</f>
        <v>2022</v>
      </c>
      <c r="D462" s="2" t="n">
        <f aca="false">WEEKNUM(B462,1)</f>
        <v>29</v>
      </c>
      <c r="E462" s="16" t="s">
        <v>17</v>
      </c>
      <c r="F462" s="16" t="s">
        <v>18</v>
      </c>
      <c r="I462" s="4" t="n">
        <v>36</v>
      </c>
      <c r="N462" s="25"/>
      <c r="O462" s="6" t="s">
        <v>21</v>
      </c>
      <c r="P462" s="6" t="s">
        <v>36</v>
      </c>
      <c r="Q462" s="6" t="str">
        <f aca="false">IF(AND(rittenfreddie[[#This Row],[Vervoersmiddel]]="Super Soco CPx 2021 electrische scooter",rittenfreddie[[#This Row],[Band type]]="Zomer"),"Cordial","Heidenau K66 M+S")</f>
        <v>Cordial</v>
      </c>
    </row>
    <row r="463" customFormat="false" ht="13.8" hidden="false" customHeight="false" outlineLevel="0" collapsed="false">
      <c r="A463" s="0" t="n">
        <v>462</v>
      </c>
      <c r="B463" s="1" t="n">
        <v>44755</v>
      </c>
      <c r="C463" s="2" t="n">
        <f aca="false">YEAR(B463)</f>
        <v>2022</v>
      </c>
      <c r="D463" s="2" t="n">
        <f aca="false">WEEKNUM(B463,1)</f>
        <v>29</v>
      </c>
      <c r="E463" s="16" t="s">
        <v>18</v>
      </c>
      <c r="F463" s="0" t="s">
        <v>17</v>
      </c>
      <c r="I463" s="4" t="n">
        <v>36</v>
      </c>
      <c r="N463" s="25"/>
      <c r="O463" s="6" t="s">
        <v>21</v>
      </c>
      <c r="P463" s="6" t="s">
        <v>36</v>
      </c>
      <c r="Q463" s="6" t="str">
        <f aca="false">IF(AND(rittenfreddie[[#This Row],[Vervoersmiddel]]="Super Soco CPx 2021 electrische scooter",rittenfreddie[[#This Row],[Band type]]="Zomer"),"Cordial","Heidenau K66 M+S")</f>
        <v>Cordial</v>
      </c>
    </row>
    <row r="464" customFormat="false" ht="13.8" hidden="false" customHeight="false" outlineLevel="0" collapsed="false">
      <c r="A464" s="0" t="n">
        <v>463</v>
      </c>
      <c r="B464" s="1" t="n">
        <v>44756</v>
      </c>
      <c r="C464" s="2" t="n">
        <f aca="false">YEAR(B464)</f>
        <v>2022</v>
      </c>
      <c r="D464" s="2" t="n">
        <f aca="false">WEEKNUM(B464,1)</f>
        <v>29</v>
      </c>
      <c r="E464" s="16" t="s">
        <v>17</v>
      </c>
      <c r="F464" s="16" t="s">
        <v>18</v>
      </c>
      <c r="I464" s="4" t="n">
        <v>36</v>
      </c>
      <c r="N464" s="25"/>
      <c r="O464" s="6" t="s">
        <v>21</v>
      </c>
      <c r="P464" s="6" t="s">
        <v>36</v>
      </c>
      <c r="Q464" s="6" t="str">
        <f aca="false">IF(AND(rittenfreddie[[#This Row],[Vervoersmiddel]]="Super Soco CPx 2021 electrische scooter",rittenfreddie[[#This Row],[Band type]]="Zomer"),"Cordial","Heidenau K66 M+S")</f>
        <v>Cordial</v>
      </c>
    </row>
    <row r="465" customFormat="false" ht="13.8" hidden="false" customHeight="false" outlineLevel="0" collapsed="false">
      <c r="A465" s="0" t="n">
        <v>464</v>
      </c>
      <c r="B465" s="1" t="n">
        <v>44756</v>
      </c>
      <c r="C465" s="2" t="n">
        <f aca="false">YEAR(B465)</f>
        <v>2022</v>
      </c>
      <c r="D465" s="2" t="n">
        <f aca="false">WEEKNUM(B465,1)</f>
        <v>29</v>
      </c>
      <c r="E465" s="16" t="s">
        <v>18</v>
      </c>
      <c r="F465" s="0" t="s">
        <v>17</v>
      </c>
      <c r="I465" s="4" t="n">
        <v>36</v>
      </c>
      <c r="N465" s="25"/>
      <c r="O465" s="6" t="s">
        <v>21</v>
      </c>
      <c r="P465" s="6" t="s">
        <v>36</v>
      </c>
      <c r="Q465" s="6" t="str">
        <f aca="false">IF(AND(rittenfreddie[[#This Row],[Vervoersmiddel]]="Super Soco CPx 2021 electrische scooter",rittenfreddie[[#This Row],[Band type]]="Zomer"),"Cordial","Heidenau K66 M+S")</f>
        <v>Cordial</v>
      </c>
    </row>
    <row r="466" customFormat="false" ht="13.8" hidden="false" customHeight="false" outlineLevel="0" collapsed="false">
      <c r="A466" s="0" t="n">
        <v>465</v>
      </c>
      <c r="B466" s="1" t="n">
        <v>44767</v>
      </c>
      <c r="C466" s="2" t="n">
        <f aca="false">YEAR(B466)</f>
        <v>2022</v>
      </c>
      <c r="D466" s="2" t="n">
        <f aca="false">WEEKNUM(B466,1)</f>
        <v>31</v>
      </c>
      <c r="E466" s="16" t="s">
        <v>17</v>
      </c>
      <c r="F466" s="16" t="s">
        <v>18</v>
      </c>
      <c r="I466" s="4" t="n">
        <v>36</v>
      </c>
      <c r="N466" s="25"/>
      <c r="O466" s="6" t="s">
        <v>21</v>
      </c>
      <c r="P466" s="6" t="s">
        <v>36</v>
      </c>
      <c r="Q466" s="6" t="str">
        <f aca="false">IF(AND(rittenfreddie[[#This Row],[Vervoersmiddel]]="Super Soco CPx 2021 electrische scooter",rittenfreddie[[#This Row],[Band type]]="Zomer"),"Cordial","Heidenau K66 M+S")</f>
        <v>Cordial</v>
      </c>
    </row>
    <row r="467" customFormat="false" ht="13.8" hidden="false" customHeight="false" outlineLevel="0" collapsed="false">
      <c r="A467" s="0" t="n">
        <v>466</v>
      </c>
      <c r="B467" s="1" t="n">
        <v>44767</v>
      </c>
      <c r="C467" s="2" t="n">
        <f aca="false">YEAR(B467)</f>
        <v>2022</v>
      </c>
      <c r="D467" s="2" t="n">
        <f aca="false">WEEKNUM(B467,1)</f>
        <v>31</v>
      </c>
      <c r="E467" s="16" t="s">
        <v>18</v>
      </c>
      <c r="F467" s="0" t="s">
        <v>17</v>
      </c>
      <c r="I467" s="4" t="n">
        <v>36</v>
      </c>
      <c r="N467" s="25"/>
      <c r="O467" s="6" t="s">
        <v>21</v>
      </c>
      <c r="P467" s="6" t="s">
        <v>36</v>
      </c>
      <c r="Q467" s="6" t="str">
        <f aca="false">IF(AND(rittenfreddie[[#This Row],[Vervoersmiddel]]="Super Soco CPx 2021 electrische scooter",rittenfreddie[[#This Row],[Band type]]="Zomer"),"Cordial","Heidenau K66 M+S")</f>
        <v>Cordial</v>
      </c>
    </row>
    <row r="468" customFormat="false" ht="13.8" hidden="false" customHeight="false" outlineLevel="0" collapsed="false">
      <c r="A468" s="0" t="n">
        <v>467</v>
      </c>
      <c r="B468" s="1" t="n">
        <v>44768</v>
      </c>
      <c r="C468" s="2" t="n">
        <f aca="false">YEAR(B468)</f>
        <v>2022</v>
      </c>
      <c r="D468" s="2" t="n">
        <f aca="false">WEEKNUM(B468,1)</f>
        <v>31</v>
      </c>
      <c r="E468" s="16" t="s">
        <v>17</v>
      </c>
      <c r="F468" s="16" t="s">
        <v>18</v>
      </c>
      <c r="I468" s="4" t="n">
        <v>36</v>
      </c>
      <c r="N468" s="25"/>
      <c r="O468" s="6" t="s">
        <v>21</v>
      </c>
      <c r="P468" s="6" t="s">
        <v>36</v>
      </c>
      <c r="Q468" s="6" t="str">
        <f aca="false">IF(AND(rittenfreddie[[#This Row],[Vervoersmiddel]]="Super Soco CPx 2021 electrische scooter",rittenfreddie[[#This Row],[Band type]]="Zomer"),"Cordial","Heidenau K66 M+S")</f>
        <v>Cordial</v>
      </c>
    </row>
    <row r="469" customFormat="false" ht="13.8" hidden="false" customHeight="false" outlineLevel="0" collapsed="false">
      <c r="A469" s="0" t="n">
        <v>468</v>
      </c>
      <c r="B469" s="1" t="n">
        <v>44768</v>
      </c>
      <c r="C469" s="2" t="n">
        <f aca="false">YEAR(B469)</f>
        <v>2022</v>
      </c>
      <c r="D469" s="2" t="n">
        <f aca="false">WEEKNUM(B469,1)</f>
        <v>31</v>
      </c>
      <c r="E469" s="16" t="s">
        <v>18</v>
      </c>
      <c r="F469" s="0" t="s">
        <v>17</v>
      </c>
      <c r="I469" s="4" t="n">
        <v>36</v>
      </c>
      <c r="N469" s="25"/>
      <c r="O469" s="6" t="s">
        <v>21</v>
      </c>
      <c r="P469" s="6" t="s">
        <v>36</v>
      </c>
      <c r="Q469" s="6" t="str">
        <f aca="false">IF(AND(rittenfreddie[[#This Row],[Vervoersmiddel]]="Super Soco CPx 2021 electrische scooter",rittenfreddie[[#This Row],[Band type]]="Zomer"),"Cordial","Heidenau K66 M+S")</f>
        <v>Cordial</v>
      </c>
    </row>
    <row r="470" customFormat="false" ht="13.8" hidden="false" customHeight="false" outlineLevel="0" collapsed="false">
      <c r="A470" s="0" t="n">
        <v>469</v>
      </c>
      <c r="B470" s="1" t="n">
        <v>44769</v>
      </c>
      <c r="C470" s="2" t="n">
        <f aca="false">YEAR(B470)</f>
        <v>2022</v>
      </c>
      <c r="D470" s="2" t="n">
        <f aca="false">WEEKNUM(B470,1)</f>
        <v>31</v>
      </c>
      <c r="E470" s="16" t="s">
        <v>17</v>
      </c>
      <c r="F470" s="16" t="s">
        <v>18</v>
      </c>
      <c r="I470" s="4" t="n">
        <v>36</v>
      </c>
      <c r="N470" s="25"/>
      <c r="O470" s="6" t="s">
        <v>21</v>
      </c>
      <c r="P470" s="6" t="s">
        <v>36</v>
      </c>
      <c r="Q470" s="6" t="str">
        <f aca="false">IF(AND(rittenfreddie[[#This Row],[Vervoersmiddel]]="Super Soco CPx 2021 electrische scooter",rittenfreddie[[#This Row],[Band type]]="Zomer"),"Cordial","Heidenau K66 M+S")</f>
        <v>Cordial</v>
      </c>
    </row>
    <row r="471" customFormat="false" ht="13.8" hidden="false" customHeight="false" outlineLevel="0" collapsed="false">
      <c r="A471" s="0" t="n">
        <v>470</v>
      </c>
      <c r="B471" s="1" t="n">
        <v>44769</v>
      </c>
      <c r="C471" s="2" t="n">
        <f aca="false">YEAR(B471)</f>
        <v>2022</v>
      </c>
      <c r="D471" s="2" t="n">
        <f aca="false">WEEKNUM(B471,1)</f>
        <v>31</v>
      </c>
      <c r="E471" s="16" t="s">
        <v>18</v>
      </c>
      <c r="F471" s="0" t="s">
        <v>17</v>
      </c>
      <c r="I471" s="4" t="n">
        <v>36</v>
      </c>
      <c r="N471" s="25"/>
      <c r="O471" s="6" t="s">
        <v>21</v>
      </c>
      <c r="P471" s="6" t="s">
        <v>36</v>
      </c>
      <c r="Q471" s="6" t="str">
        <f aca="false">IF(AND(rittenfreddie[[#This Row],[Vervoersmiddel]]="Super Soco CPx 2021 electrische scooter",rittenfreddie[[#This Row],[Band type]]="Zomer"),"Cordial","Heidenau K66 M+S")</f>
        <v>Cordial</v>
      </c>
    </row>
    <row r="472" customFormat="false" ht="13.8" hidden="false" customHeight="false" outlineLevel="0" collapsed="false">
      <c r="A472" s="0" t="n">
        <v>471</v>
      </c>
      <c r="B472" s="1" t="n">
        <v>44770</v>
      </c>
      <c r="C472" s="2" t="n">
        <f aca="false">YEAR(B472)</f>
        <v>2022</v>
      </c>
      <c r="D472" s="2" t="n">
        <f aca="false">WEEKNUM(B472,1)</f>
        <v>31</v>
      </c>
      <c r="E472" s="16" t="s">
        <v>17</v>
      </c>
      <c r="F472" s="16" t="s">
        <v>18</v>
      </c>
      <c r="I472" s="4" t="n">
        <v>36</v>
      </c>
      <c r="N472" s="25"/>
      <c r="O472" s="6" t="s">
        <v>21</v>
      </c>
      <c r="P472" s="6" t="s">
        <v>36</v>
      </c>
      <c r="Q472" s="6" t="str">
        <f aca="false">IF(AND(rittenfreddie[[#This Row],[Vervoersmiddel]]="Super Soco CPx 2021 electrische scooter",rittenfreddie[[#This Row],[Band type]]="Zomer"),"Cordial","Heidenau K66 M+S")</f>
        <v>Cordial</v>
      </c>
    </row>
    <row r="473" customFormat="false" ht="13.8" hidden="false" customHeight="false" outlineLevel="0" collapsed="false">
      <c r="A473" s="0" t="n">
        <v>472</v>
      </c>
      <c r="B473" s="1" t="n">
        <v>44770</v>
      </c>
      <c r="C473" s="2" t="n">
        <f aca="false">YEAR(B473)</f>
        <v>2022</v>
      </c>
      <c r="D473" s="2" t="n">
        <f aca="false">WEEKNUM(B473,1)</f>
        <v>31</v>
      </c>
      <c r="E473" s="16" t="s">
        <v>18</v>
      </c>
      <c r="F473" s="0" t="s">
        <v>17</v>
      </c>
      <c r="I473" s="4" t="n">
        <v>36</v>
      </c>
      <c r="N473" s="25"/>
      <c r="O473" s="6" t="s">
        <v>21</v>
      </c>
      <c r="P473" s="6" t="s">
        <v>36</v>
      </c>
      <c r="Q473" s="6" t="str">
        <f aca="false">IF(AND(rittenfreddie[[#This Row],[Vervoersmiddel]]="Super Soco CPx 2021 electrische scooter",rittenfreddie[[#This Row],[Band type]]="Zomer"),"Cordial","Heidenau K66 M+S")</f>
        <v>Cordial</v>
      </c>
    </row>
    <row r="474" customFormat="false" ht="13.8" hidden="false" customHeight="false" outlineLevel="0" collapsed="false">
      <c r="A474" s="0" t="n">
        <v>473</v>
      </c>
      <c r="B474" s="1" t="n">
        <v>44771</v>
      </c>
      <c r="C474" s="2" t="n">
        <f aca="false">YEAR(B474)</f>
        <v>2022</v>
      </c>
      <c r="D474" s="2" t="n">
        <f aca="false">WEEKNUM(B474,1)</f>
        <v>31</v>
      </c>
      <c r="E474" s="16" t="s">
        <v>17</v>
      </c>
      <c r="F474" s="16" t="s">
        <v>18</v>
      </c>
      <c r="I474" s="4" t="n">
        <v>36</v>
      </c>
      <c r="N474" s="25"/>
      <c r="O474" s="6" t="s">
        <v>21</v>
      </c>
      <c r="P474" s="6" t="s">
        <v>36</v>
      </c>
      <c r="Q474" s="6" t="str">
        <f aca="false">IF(AND(rittenfreddie[[#This Row],[Vervoersmiddel]]="Super Soco CPx 2021 electrische scooter",rittenfreddie[[#This Row],[Band type]]="Zomer"),"Cordial","Heidenau K66 M+S")</f>
        <v>Cordial</v>
      </c>
    </row>
    <row r="475" customFormat="false" ht="13.8" hidden="false" customHeight="false" outlineLevel="0" collapsed="false">
      <c r="A475" s="0" t="n">
        <v>474</v>
      </c>
      <c r="B475" s="1" t="n">
        <v>44771</v>
      </c>
      <c r="C475" s="2" t="n">
        <f aca="false">YEAR(B475)</f>
        <v>2022</v>
      </c>
      <c r="D475" s="2" t="n">
        <f aca="false">WEEKNUM(B475,1)</f>
        <v>31</v>
      </c>
      <c r="E475" s="16" t="s">
        <v>18</v>
      </c>
      <c r="F475" s="0" t="s">
        <v>17</v>
      </c>
      <c r="G475" s="3" t="n">
        <v>13447</v>
      </c>
      <c r="H475" s="3" t="n">
        <v>13483</v>
      </c>
      <c r="I475" s="4" t="n">
        <f aca="false">H475-G475</f>
        <v>36</v>
      </c>
      <c r="J475" s="4" t="n">
        <v>25</v>
      </c>
      <c r="K475" s="4" t="n">
        <v>100</v>
      </c>
      <c r="L475" s="4" t="n">
        <v>62</v>
      </c>
      <c r="M475" s="4" t="n">
        <f aca="false">rittenfreddie[[#This Row],[Batt.perc.vertrek]]-rittenfreddie[[#This Row],[Batt.perc.aankomst]]</f>
        <v>38</v>
      </c>
      <c r="N475" s="25" t="n">
        <f aca="false">rittenfreddie[[#This Row],[Gereden kilometers]]/rittenfreddie[[#This Row],[Batt.perc.verbruikt]]</f>
        <v>0.947368421052632</v>
      </c>
      <c r="O475" s="6" t="s">
        <v>21</v>
      </c>
      <c r="P475" s="6" t="s">
        <v>36</v>
      </c>
      <c r="Q475" s="6" t="str">
        <f aca="false">IF(AND(rittenfreddie[[#This Row],[Vervoersmiddel]]="Super Soco CPx 2021 electrische scooter",rittenfreddie[[#This Row],[Band type]]="Zomer"),"Cordial","Heidenau K66 M+S")</f>
        <v>Cordial</v>
      </c>
    </row>
    <row r="476" customFormat="false" ht="13.8" hidden="false" customHeight="false" outlineLevel="0" collapsed="false">
      <c r="A476" s="0" t="n">
        <v>475</v>
      </c>
      <c r="B476" s="1" t="n">
        <v>44774</v>
      </c>
      <c r="C476" s="2" t="n">
        <f aca="false">YEAR(B476)</f>
        <v>2022</v>
      </c>
      <c r="D476" s="2" t="n">
        <f aca="false">WEEKNUM(B476,1)</f>
        <v>32</v>
      </c>
      <c r="E476" s="16" t="s">
        <v>17</v>
      </c>
      <c r="F476" s="16" t="s">
        <v>18</v>
      </c>
      <c r="G476" s="3" t="n">
        <v>13517</v>
      </c>
      <c r="H476" s="3" t="n">
        <v>13554</v>
      </c>
      <c r="I476" s="4" t="n">
        <f aca="false">H476-G476</f>
        <v>37</v>
      </c>
      <c r="J476" s="4" t="n">
        <v>16</v>
      </c>
      <c r="K476" s="4" t="n">
        <v>76</v>
      </c>
      <c r="L476" s="4" t="n">
        <v>31</v>
      </c>
      <c r="M476" s="4" t="n">
        <f aca="false">rittenfreddie[[#This Row],[Batt.perc.vertrek]]-rittenfreddie[[#This Row],[Batt.perc.aankomst]]</f>
        <v>45</v>
      </c>
      <c r="N476" s="25" t="n">
        <f aca="false">rittenfreddie[[#This Row],[Gereden kilometers]]/rittenfreddie[[#This Row],[Batt.perc.verbruikt]]</f>
        <v>0.822222222222222</v>
      </c>
      <c r="O476" s="6" t="s">
        <v>21</v>
      </c>
      <c r="P476" s="6" t="s">
        <v>36</v>
      </c>
      <c r="Q476" s="6" t="str">
        <f aca="false">IF(AND(rittenfreddie[[#This Row],[Vervoersmiddel]]="Super Soco CPx 2021 electrische scooter",rittenfreddie[[#This Row],[Band type]]="Zomer"),"Cordial","Heidenau K66 M+S")</f>
        <v>Cordial</v>
      </c>
    </row>
    <row r="477" customFormat="false" ht="13.8" hidden="false" customHeight="false" outlineLevel="0" collapsed="false">
      <c r="A477" s="0" t="n">
        <v>476</v>
      </c>
      <c r="B477" s="1" t="n">
        <v>44774</v>
      </c>
      <c r="C477" s="2" t="n">
        <f aca="false">YEAR(B477)</f>
        <v>2022</v>
      </c>
      <c r="D477" s="2" t="n">
        <f aca="false">WEEKNUM(B477,1)</f>
        <v>32</v>
      </c>
      <c r="E477" s="16" t="s">
        <v>18</v>
      </c>
      <c r="F477" s="0" t="s">
        <v>17</v>
      </c>
      <c r="G477" s="3" t="n">
        <v>13554</v>
      </c>
      <c r="H477" s="3" t="n">
        <v>13593</v>
      </c>
      <c r="I477" s="4" t="n">
        <f aca="false">H477-G477</f>
        <v>39</v>
      </c>
      <c r="J477" s="4" t="n">
        <v>21</v>
      </c>
      <c r="K477" s="4" t="n">
        <v>100</v>
      </c>
      <c r="L477" s="4" t="n">
        <v>61</v>
      </c>
      <c r="M477" s="4" t="n">
        <f aca="false">rittenfreddie[[#This Row],[Batt.perc.vertrek]]-rittenfreddie[[#This Row],[Batt.perc.aankomst]]</f>
        <v>39</v>
      </c>
      <c r="N477" s="25" t="n">
        <f aca="false">rittenfreddie[[#This Row],[Gereden kilometers]]/rittenfreddie[[#This Row],[Batt.perc.verbruikt]]</f>
        <v>1</v>
      </c>
      <c r="O477" s="6" t="s">
        <v>21</v>
      </c>
      <c r="P477" s="6" t="s">
        <v>36</v>
      </c>
      <c r="Q477" s="6" t="str">
        <f aca="false">IF(AND(rittenfreddie[[#This Row],[Vervoersmiddel]]="Super Soco CPx 2021 electrische scooter",rittenfreddie[[#This Row],[Band type]]="Zomer"),"Cordial","Heidenau K66 M+S")</f>
        <v>Cordial</v>
      </c>
    </row>
    <row r="478" customFormat="false" ht="13.8" hidden="false" customHeight="false" outlineLevel="0" collapsed="false">
      <c r="A478" s="0" t="n">
        <v>477</v>
      </c>
      <c r="B478" s="1" t="n">
        <v>44775</v>
      </c>
      <c r="C478" s="2" t="n">
        <f aca="false">YEAR(B478)</f>
        <v>2022</v>
      </c>
      <c r="D478" s="2" t="n">
        <f aca="false">WEEKNUM(B478,1)</f>
        <v>32</v>
      </c>
      <c r="E478" s="16" t="s">
        <v>17</v>
      </c>
      <c r="F478" s="16" t="s">
        <v>18</v>
      </c>
      <c r="G478" s="3" t="n">
        <v>13593</v>
      </c>
      <c r="H478" s="3" t="n">
        <v>13630</v>
      </c>
      <c r="I478" s="4" t="n">
        <f aca="false">H478-G478</f>
        <v>37</v>
      </c>
      <c r="J478" s="4" t="n">
        <v>14</v>
      </c>
      <c r="K478" s="4" t="n">
        <v>61</v>
      </c>
      <c r="L478" s="4" t="n">
        <v>18</v>
      </c>
      <c r="M478" s="4" t="n">
        <f aca="false">rittenfreddie[[#This Row],[Batt.perc.vertrek]]-rittenfreddie[[#This Row],[Batt.perc.aankomst]]</f>
        <v>43</v>
      </c>
      <c r="N478" s="25" t="n">
        <f aca="false">rittenfreddie[[#This Row],[Gereden kilometers]]/rittenfreddie[[#This Row],[Batt.perc.verbruikt]]</f>
        <v>0.86046511627907</v>
      </c>
      <c r="O478" s="6" t="s">
        <v>21</v>
      </c>
      <c r="P478" s="6" t="s">
        <v>36</v>
      </c>
      <c r="Q478" s="6" t="str">
        <f aca="false">IF(AND(rittenfreddie[[#This Row],[Vervoersmiddel]]="Super Soco CPx 2021 electrische scooter",rittenfreddie[[#This Row],[Band type]]="Zomer"),"Cordial","Heidenau K66 M+S")</f>
        <v>Cordial</v>
      </c>
    </row>
    <row r="479" customFormat="false" ht="13.8" hidden="false" customHeight="false" outlineLevel="0" collapsed="false">
      <c r="A479" s="0" t="n">
        <v>478</v>
      </c>
      <c r="B479" s="1" t="n">
        <v>44775</v>
      </c>
      <c r="C479" s="2" t="n">
        <f aca="false">YEAR(B479)</f>
        <v>2022</v>
      </c>
      <c r="D479" s="2" t="n">
        <f aca="false">WEEKNUM(B479,1)</f>
        <v>32</v>
      </c>
      <c r="E479" s="16" t="s">
        <v>18</v>
      </c>
      <c r="F479" s="0" t="s">
        <v>17</v>
      </c>
      <c r="G479" s="3" t="n">
        <v>13630</v>
      </c>
      <c r="H479" s="3" t="n">
        <v>13668</v>
      </c>
      <c r="I479" s="4" t="n">
        <f aca="false">H479-G479</f>
        <v>38</v>
      </c>
      <c r="J479" s="4" t="n">
        <v>27</v>
      </c>
      <c r="K479" s="4" t="n">
        <v>100</v>
      </c>
      <c r="L479" s="4" t="n">
        <v>58</v>
      </c>
      <c r="M479" s="4" t="n">
        <f aca="false">rittenfreddie[[#This Row],[Batt.perc.vertrek]]-rittenfreddie[[#This Row],[Batt.perc.aankomst]]</f>
        <v>42</v>
      </c>
      <c r="N479" s="25" t="n">
        <f aca="false">rittenfreddie[[#This Row],[Gereden kilometers]]/rittenfreddie[[#This Row],[Batt.perc.verbruikt]]</f>
        <v>0.904761904761905</v>
      </c>
      <c r="O479" s="6" t="s">
        <v>21</v>
      </c>
      <c r="P479" s="6" t="s">
        <v>36</v>
      </c>
      <c r="Q479" s="6" t="str">
        <f aca="false">IF(AND(rittenfreddie[[#This Row],[Vervoersmiddel]]="Super Soco CPx 2021 electrische scooter",rittenfreddie[[#This Row],[Band type]]="Zomer"),"Cordial","Heidenau K66 M+S")</f>
        <v>Cordial</v>
      </c>
    </row>
    <row r="480" customFormat="false" ht="13.8" hidden="false" customHeight="false" outlineLevel="0" collapsed="false">
      <c r="A480" s="0" t="n">
        <v>479</v>
      </c>
      <c r="B480" s="1" t="n">
        <v>44776</v>
      </c>
      <c r="C480" s="2" t="n">
        <f aca="false">YEAR(B480)</f>
        <v>2022</v>
      </c>
      <c r="D480" s="2" t="n">
        <f aca="false">WEEKNUM(B480,1)</f>
        <v>32</v>
      </c>
      <c r="E480" s="16" t="s">
        <v>17</v>
      </c>
      <c r="F480" s="16" t="s">
        <v>18</v>
      </c>
      <c r="G480" s="3" t="n">
        <v>13668</v>
      </c>
      <c r="H480" s="3" t="n">
        <v>13705</v>
      </c>
      <c r="I480" s="4" t="n">
        <f aca="false">H480-G480</f>
        <v>37</v>
      </c>
      <c r="J480" s="4" t="n">
        <v>20</v>
      </c>
      <c r="K480" s="4" t="n">
        <v>58</v>
      </c>
      <c r="L480" s="4" t="n">
        <v>17</v>
      </c>
      <c r="M480" s="4" t="n">
        <f aca="false">rittenfreddie[[#This Row],[Batt.perc.vertrek]]-rittenfreddie[[#This Row],[Batt.perc.aankomst]]</f>
        <v>41</v>
      </c>
      <c r="N480" s="25" t="n">
        <f aca="false">rittenfreddie[[#This Row],[Gereden kilometers]]/rittenfreddie[[#This Row],[Batt.perc.verbruikt]]</f>
        <v>0.902439024390244</v>
      </c>
      <c r="O480" s="6" t="s">
        <v>21</v>
      </c>
      <c r="P480" s="6" t="s">
        <v>36</v>
      </c>
      <c r="Q480" s="6" t="str">
        <f aca="false">IF(AND(rittenfreddie[[#This Row],[Vervoersmiddel]]="Super Soco CPx 2021 electrische scooter",rittenfreddie[[#This Row],[Band type]]="Zomer"),"Cordial","Heidenau K66 M+S")</f>
        <v>Cordial</v>
      </c>
    </row>
    <row r="481" customFormat="false" ht="13.8" hidden="false" customHeight="false" outlineLevel="0" collapsed="false">
      <c r="A481" s="0" t="n">
        <v>480</v>
      </c>
      <c r="B481" s="1" t="n">
        <v>44776</v>
      </c>
      <c r="C481" s="2" t="n">
        <f aca="false">YEAR(B481)</f>
        <v>2022</v>
      </c>
      <c r="D481" s="2" t="n">
        <f aca="false">WEEKNUM(B481,1)</f>
        <v>32</v>
      </c>
      <c r="E481" s="16" t="s">
        <v>18</v>
      </c>
      <c r="F481" s="0" t="s">
        <v>17</v>
      </c>
      <c r="G481" s="3" t="n">
        <v>13705</v>
      </c>
      <c r="H481" s="3" t="n">
        <v>13742</v>
      </c>
      <c r="I481" s="4" t="n">
        <f aca="false">H481-G481</f>
        <v>37</v>
      </c>
      <c r="J481" s="4" t="n">
        <v>24</v>
      </c>
      <c r="K481" s="4" t="n">
        <v>99</v>
      </c>
      <c r="L481" s="4" t="n">
        <v>53</v>
      </c>
      <c r="M481" s="4" t="n">
        <f aca="false">rittenfreddie[[#This Row],[Batt.perc.vertrek]]-rittenfreddie[[#This Row],[Batt.perc.aankomst]]</f>
        <v>46</v>
      </c>
      <c r="N481" s="25" t="n">
        <f aca="false">rittenfreddie[[#This Row],[Gereden kilometers]]/rittenfreddie[[#This Row],[Batt.perc.verbruikt]]</f>
        <v>0.804347826086957</v>
      </c>
      <c r="O481" s="6" t="s">
        <v>21</v>
      </c>
      <c r="P481" s="6" t="s">
        <v>36</v>
      </c>
      <c r="Q481" s="6" t="str">
        <f aca="false">IF(AND(rittenfreddie[[#This Row],[Vervoersmiddel]]="Super Soco CPx 2021 electrische scooter",rittenfreddie[[#This Row],[Band type]]="Zomer"),"Cordial","Heidenau K66 M+S")</f>
        <v>Cordial</v>
      </c>
    </row>
    <row r="482" customFormat="false" ht="13.8" hidden="false" customHeight="false" outlineLevel="0" collapsed="false">
      <c r="A482" s="0" t="n">
        <v>481</v>
      </c>
      <c r="B482" s="1" t="n">
        <v>44777</v>
      </c>
      <c r="C482" s="2" t="n">
        <f aca="false">YEAR(B482)</f>
        <v>2022</v>
      </c>
      <c r="D482" s="2" t="n">
        <f aca="false">WEEKNUM(B482,1)</f>
        <v>32</v>
      </c>
      <c r="E482" s="16" t="s">
        <v>17</v>
      </c>
      <c r="F482" s="16" t="s">
        <v>18</v>
      </c>
      <c r="G482" s="3" t="n">
        <v>13763</v>
      </c>
      <c r="H482" s="3" t="n">
        <v>13801</v>
      </c>
      <c r="I482" s="4" t="n">
        <f aca="false">H482-G482</f>
        <v>38</v>
      </c>
      <c r="J482" s="4" t="n">
        <v>21</v>
      </c>
      <c r="K482" s="4" t="n">
        <v>56</v>
      </c>
      <c r="L482" s="4" t="n">
        <v>15</v>
      </c>
      <c r="M482" s="4" t="n">
        <f aca="false">rittenfreddie[[#This Row],[Batt.perc.vertrek]]-rittenfreddie[[#This Row],[Batt.perc.aankomst]]</f>
        <v>41</v>
      </c>
      <c r="N482" s="25" t="n">
        <f aca="false">rittenfreddie[[#This Row],[Gereden kilometers]]/rittenfreddie[[#This Row],[Batt.perc.verbruikt]]</f>
        <v>0.926829268292683</v>
      </c>
      <c r="O482" s="6" t="s">
        <v>21</v>
      </c>
      <c r="P482" s="6" t="s">
        <v>36</v>
      </c>
      <c r="Q482" s="6" t="str">
        <f aca="false">IF(AND(rittenfreddie[[#This Row],[Vervoersmiddel]]="Super Soco CPx 2021 electrische scooter",rittenfreddie[[#This Row],[Band type]]="Zomer"),"Cordial","Heidenau K66 M+S")</f>
        <v>Cordial</v>
      </c>
    </row>
    <row r="483" customFormat="false" ht="13.8" hidden="false" customHeight="false" outlineLevel="0" collapsed="false">
      <c r="A483" s="0" t="n">
        <v>482</v>
      </c>
      <c r="B483" s="1" t="n">
        <v>44777</v>
      </c>
      <c r="C483" s="2" t="n">
        <f aca="false">YEAR(B483)</f>
        <v>2022</v>
      </c>
      <c r="D483" s="2" t="n">
        <f aca="false">WEEKNUM(B483,1)</f>
        <v>32</v>
      </c>
      <c r="E483" s="16" t="s">
        <v>18</v>
      </c>
      <c r="F483" s="0" t="s">
        <v>17</v>
      </c>
      <c r="G483" s="3" t="n">
        <v>13801</v>
      </c>
      <c r="H483" s="3" t="n">
        <v>13839</v>
      </c>
      <c r="I483" s="4" t="n">
        <f aca="false">H483-G483</f>
        <v>38</v>
      </c>
      <c r="J483" s="4" t="n">
        <v>21</v>
      </c>
      <c r="K483" s="4" t="n">
        <v>100</v>
      </c>
      <c r="L483" s="4" t="n">
        <v>59</v>
      </c>
      <c r="M483" s="4" t="n">
        <f aca="false">rittenfreddie[[#This Row],[Batt.perc.vertrek]]-rittenfreddie[[#This Row],[Batt.perc.aankomst]]</f>
        <v>41</v>
      </c>
      <c r="N483" s="25" t="n">
        <f aca="false">rittenfreddie[[#This Row],[Gereden kilometers]]/rittenfreddie[[#This Row],[Batt.perc.verbruikt]]</f>
        <v>0.926829268292683</v>
      </c>
      <c r="O483" s="6" t="s">
        <v>21</v>
      </c>
      <c r="P483" s="6" t="s">
        <v>36</v>
      </c>
      <c r="Q483" s="6" t="str">
        <f aca="false">IF(AND(rittenfreddie[[#This Row],[Vervoersmiddel]]="Super Soco CPx 2021 electrische scooter",rittenfreddie[[#This Row],[Band type]]="Zomer"),"Cordial","Heidenau K66 M+S")</f>
        <v>Cordial</v>
      </c>
    </row>
    <row r="484" customFormat="false" ht="13.8" hidden="false" customHeight="false" outlineLevel="0" collapsed="false">
      <c r="A484" s="0" t="n">
        <v>483</v>
      </c>
      <c r="B484" s="1" t="n">
        <v>44778</v>
      </c>
      <c r="C484" s="2" t="n">
        <f aca="false">YEAR(B484)</f>
        <v>2022</v>
      </c>
      <c r="D484" s="2" t="n">
        <f aca="false">WEEKNUM(B484,1)</f>
        <v>32</v>
      </c>
      <c r="E484" s="16" t="s">
        <v>17</v>
      </c>
      <c r="F484" s="16" t="s">
        <v>18</v>
      </c>
      <c r="G484" s="3" t="n">
        <v>13839</v>
      </c>
      <c r="H484" s="3" t="n">
        <v>13877</v>
      </c>
      <c r="I484" s="4" t="n">
        <f aca="false">H484-G484</f>
        <v>38</v>
      </c>
      <c r="J484" s="4" t="n">
        <v>14</v>
      </c>
      <c r="K484" s="4" t="n">
        <v>59</v>
      </c>
      <c r="L484" s="4" t="n">
        <v>14</v>
      </c>
      <c r="M484" s="4" t="n">
        <f aca="false">rittenfreddie[[#This Row],[Batt.perc.vertrek]]-rittenfreddie[[#This Row],[Batt.perc.aankomst]]</f>
        <v>45</v>
      </c>
      <c r="N484" s="25" t="n">
        <f aca="false">rittenfreddie[[#This Row],[Gereden kilometers]]/rittenfreddie[[#This Row],[Batt.perc.verbruikt]]</f>
        <v>0.844444444444444</v>
      </c>
      <c r="O484" s="6" t="s">
        <v>21</v>
      </c>
      <c r="P484" s="6" t="s">
        <v>36</v>
      </c>
      <c r="Q484" s="6" t="str">
        <f aca="false">IF(AND(rittenfreddie[[#This Row],[Vervoersmiddel]]="Super Soco CPx 2021 electrische scooter",rittenfreddie[[#This Row],[Band type]]="Zomer"),"Cordial","Heidenau K66 M+S")</f>
        <v>Cordial</v>
      </c>
    </row>
    <row r="485" customFormat="false" ht="13.8" hidden="false" customHeight="false" outlineLevel="0" collapsed="false">
      <c r="A485" s="0" t="n">
        <v>484</v>
      </c>
      <c r="B485" s="1" t="n">
        <v>44781</v>
      </c>
      <c r="C485" s="2" t="n">
        <f aca="false">YEAR(B485)</f>
        <v>2022</v>
      </c>
      <c r="D485" s="2" t="n">
        <f aca="false">WEEKNUM(B485,1)</f>
        <v>33</v>
      </c>
      <c r="E485" s="16" t="s">
        <v>18</v>
      </c>
      <c r="F485" s="0" t="s">
        <v>17</v>
      </c>
      <c r="G485" s="3" t="n">
        <v>13877</v>
      </c>
      <c r="H485" s="3" t="n">
        <v>13915</v>
      </c>
      <c r="I485" s="4" t="n">
        <f aca="false">H485-G485</f>
        <v>38</v>
      </c>
      <c r="J485" s="4" t="n">
        <v>22</v>
      </c>
      <c r="K485" s="4" t="n">
        <v>100</v>
      </c>
      <c r="L485" s="4" t="n">
        <v>61</v>
      </c>
      <c r="M485" s="4" t="n">
        <f aca="false">rittenfreddie[[#This Row],[Batt.perc.vertrek]]-rittenfreddie[[#This Row],[Batt.perc.aankomst]]</f>
        <v>39</v>
      </c>
      <c r="N485" s="25" t="n">
        <f aca="false">rittenfreddie[[#This Row],[Gereden kilometers]]/rittenfreddie[[#This Row],[Batt.perc.verbruikt]]</f>
        <v>0.974358974358974</v>
      </c>
      <c r="O485" s="6" t="s">
        <v>21</v>
      </c>
      <c r="P485" s="6" t="s">
        <v>36</v>
      </c>
      <c r="Q485" s="6" t="str">
        <f aca="false">IF(AND(rittenfreddie[[#This Row],[Vervoersmiddel]]="Super Soco CPx 2021 electrische scooter",rittenfreddie[[#This Row],[Band type]]="Zomer"),"Cordial","Heidenau K66 M+S")</f>
        <v>Cordial</v>
      </c>
    </row>
    <row r="486" customFormat="false" ht="13.8" hidden="false" customHeight="false" outlineLevel="0" collapsed="false">
      <c r="A486" s="0" t="n">
        <v>485</v>
      </c>
      <c r="B486" s="1" t="n">
        <v>44782</v>
      </c>
      <c r="C486" s="2" t="n">
        <f aca="false">YEAR(B486)</f>
        <v>2022</v>
      </c>
      <c r="D486" s="2" t="n">
        <f aca="false">WEEKNUM(B486,1)</f>
        <v>33</v>
      </c>
      <c r="E486" s="16" t="s">
        <v>17</v>
      </c>
      <c r="F486" s="16" t="s">
        <v>18</v>
      </c>
      <c r="G486" s="3" t="n">
        <v>13915</v>
      </c>
      <c r="H486" s="3" t="n">
        <v>13952</v>
      </c>
      <c r="I486" s="4" t="n">
        <f aca="false">H486-G486</f>
        <v>37</v>
      </c>
      <c r="J486" s="4" t="n">
        <v>11</v>
      </c>
      <c r="K486" s="4" t="n">
        <v>61</v>
      </c>
      <c r="L486" s="4" t="n">
        <v>16</v>
      </c>
      <c r="M486" s="4" t="n">
        <f aca="false">rittenfreddie[[#This Row],[Batt.perc.vertrek]]-rittenfreddie[[#This Row],[Batt.perc.aankomst]]</f>
        <v>45</v>
      </c>
      <c r="N486" s="25" t="n">
        <f aca="false">rittenfreddie[[#This Row],[Gereden kilometers]]/rittenfreddie[[#This Row],[Batt.perc.verbruikt]]</f>
        <v>0.822222222222222</v>
      </c>
      <c r="O486" s="6" t="s">
        <v>21</v>
      </c>
      <c r="P486" s="6" t="s">
        <v>36</v>
      </c>
      <c r="Q486" s="6" t="str">
        <f aca="false">IF(AND(rittenfreddie[[#This Row],[Vervoersmiddel]]="Super Soco CPx 2021 electrische scooter",rittenfreddie[[#This Row],[Band type]]="Zomer"),"Cordial","Heidenau K66 M+S")</f>
        <v>Cordial</v>
      </c>
    </row>
    <row r="487" customFormat="false" ht="13.8" hidden="false" customHeight="false" outlineLevel="0" collapsed="false">
      <c r="A487" s="0" t="n">
        <v>486</v>
      </c>
      <c r="B487" s="1" t="n">
        <v>44782</v>
      </c>
      <c r="C487" s="2" t="n">
        <f aca="false">YEAR(B487)</f>
        <v>2022</v>
      </c>
      <c r="D487" s="2" t="n">
        <f aca="false">WEEKNUM(B487,1)</f>
        <v>33</v>
      </c>
      <c r="E487" s="16" t="s">
        <v>18</v>
      </c>
      <c r="F487" s="0" t="s">
        <v>17</v>
      </c>
      <c r="G487" s="3" t="n">
        <v>13952</v>
      </c>
      <c r="H487" s="3" t="n">
        <v>13990</v>
      </c>
      <c r="I487" s="4" t="n">
        <f aca="false">H487-G487</f>
        <v>38</v>
      </c>
      <c r="J487" s="4" t="n">
        <v>25</v>
      </c>
      <c r="K487" s="4" t="n">
        <v>100</v>
      </c>
      <c r="L487" s="4" t="n">
        <v>62</v>
      </c>
      <c r="M487" s="4" t="n">
        <f aca="false">rittenfreddie[[#This Row],[Batt.perc.vertrek]]-rittenfreddie[[#This Row],[Batt.perc.aankomst]]</f>
        <v>38</v>
      </c>
      <c r="N487" s="25" t="n">
        <f aca="false">rittenfreddie[[#This Row],[Gereden kilometers]]/rittenfreddie[[#This Row],[Batt.perc.verbruikt]]</f>
        <v>1</v>
      </c>
      <c r="O487" s="6" t="s">
        <v>21</v>
      </c>
      <c r="P487" s="6" t="s">
        <v>36</v>
      </c>
      <c r="Q487" s="6" t="str">
        <f aca="false">IF(AND(rittenfreddie[[#This Row],[Vervoersmiddel]]="Super Soco CPx 2021 electrische scooter",rittenfreddie[[#This Row],[Band type]]="Zomer"),"Cordial","Heidenau K66 M+S")</f>
        <v>Cordial</v>
      </c>
    </row>
    <row r="488" customFormat="false" ht="13.8" hidden="false" customHeight="false" outlineLevel="0" collapsed="false">
      <c r="A488" s="0" t="n">
        <v>487</v>
      </c>
      <c r="B488" s="1" t="n">
        <v>44783</v>
      </c>
      <c r="C488" s="2" t="n">
        <f aca="false">YEAR(B488)</f>
        <v>2022</v>
      </c>
      <c r="D488" s="2" t="n">
        <f aca="false">WEEKNUM(B488,1)</f>
        <v>33</v>
      </c>
      <c r="E488" s="16" t="s">
        <v>17</v>
      </c>
      <c r="F488" s="16" t="s">
        <v>18</v>
      </c>
      <c r="G488" s="3" t="n">
        <v>13990</v>
      </c>
      <c r="H488" s="3" t="n">
        <v>14028</v>
      </c>
      <c r="I488" s="4" t="n">
        <f aca="false">H488-G488</f>
        <v>38</v>
      </c>
      <c r="J488" s="4" t="n">
        <v>16</v>
      </c>
      <c r="K488" s="4" t="n">
        <v>62</v>
      </c>
      <c r="L488" s="4" t="n">
        <v>14</v>
      </c>
      <c r="M488" s="4" t="n">
        <f aca="false">rittenfreddie[[#This Row],[Batt.perc.vertrek]]-rittenfreddie[[#This Row],[Batt.perc.aankomst]]</f>
        <v>48</v>
      </c>
      <c r="N488" s="25" t="n">
        <f aca="false">rittenfreddie[[#This Row],[Gereden kilometers]]/rittenfreddie[[#This Row],[Batt.perc.verbruikt]]</f>
        <v>0.791666666666667</v>
      </c>
      <c r="O488" s="6" t="s">
        <v>21</v>
      </c>
      <c r="P488" s="6" t="s">
        <v>36</v>
      </c>
      <c r="Q488" s="6" t="str">
        <f aca="false">IF(AND(rittenfreddie[[#This Row],[Vervoersmiddel]]="Super Soco CPx 2021 electrische scooter",rittenfreddie[[#This Row],[Band type]]="Zomer"),"Cordial","Heidenau K66 M+S")</f>
        <v>Cordial</v>
      </c>
    </row>
    <row r="489" customFormat="false" ht="13.8" hidden="false" customHeight="false" outlineLevel="0" collapsed="false">
      <c r="A489" s="0" t="n">
        <v>488</v>
      </c>
      <c r="B489" s="1" t="n">
        <v>44783</v>
      </c>
      <c r="C489" s="2" t="n">
        <f aca="false">YEAR(B489)</f>
        <v>2022</v>
      </c>
      <c r="D489" s="2" t="n">
        <f aca="false">WEEKNUM(B489,1)</f>
        <v>33</v>
      </c>
      <c r="E489" s="16" t="s">
        <v>18</v>
      </c>
      <c r="F489" s="0" t="s">
        <v>17</v>
      </c>
      <c r="G489" s="3" t="n">
        <v>14028</v>
      </c>
      <c r="H489" s="3" t="n">
        <v>14066</v>
      </c>
      <c r="I489" s="4" t="n">
        <f aca="false">H489-G489</f>
        <v>38</v>
      </c>
      <c r="J489" s="4" t="n">
        <v>28</v>
      </c>
      <c r="K489" s="4" t="n">
        <v>100</v>
      </c>
      <c r="L489" s="4" t="n">
        <v>64</v>
      </c>
      <c r="M489" s="4" t="n">
        <f aca="false">rittenfreddie[[#This Row],[Batt.perc.vertrek]]-rittenfreddie[[#This Row],[Batt.perc.aankomst]]</f>
        <v>36</v>
      </c>
      <c r="N489" s="25" t="n">
        <f aca="false">rittenfreddie[[#This Row],[Gereden kilometers]]/rittenfreddie[[#This Row],[Batt.perc.verbruikt]]</f>
        <v>1.05555555555556</v>
      </c>
      <c r="O489" s="6" t="s">
        <v>21</v>
      </c>
      <c r="P489" s="6" t="s">
        <v>36</v>
      </c>
      <c r="Q489" s="6" t="str">
        <f aca="false">IF(AND(rittenfreddie[[#This Row],[Vervoersmiddel]]="Super Soco CPx 2021 electrische scooter",rittenfreddie[[#This Row],[Band type]]="Zomer"),"Cordial","Heidenau K66 M+S")</f>
        <v>Cordial</v>
      </c>
    </row>
    <row r="490" customFormat="false" ht="13.8" hidden="false" customHeight="false" outlineLevel="0" collapsed="false">
      <c r="A490" s="0" t="n">
        <v>489</v>
      </c>
      <c r="B490" s="1" t="n">
        <v>44784</v>
      </c>
      <c r="C490" s="2" t="n">
        <f aca="false">YEAR(B490)</f>
        <v>2022</v>
      </c>
      <c r="D490" s="2" t="n">
        <f aca="false">WEEKNUM(B490,1)</f>
        <v>33</v>
      </c>
      <c r="E490" s="16" t="s">
        <v>17</v>
      </c>
      <c r="F490" s="16" t="s">
        <v>18</v>
      </c>
      <c r="G490" s="3" t="n">
        <v>14066</v>
      </c>
      <c r="H490" s="3" t="n">
        <v>14103</v>
      </c>
      <c r="I490" s="4" t="n">
        <f aca="false">H490-G490</f>
        <v>37</v>
      </c>
      <c r="J490" s="4" t="n">
        <v>16</v>
      </c>
      <c r="K490" s="4" t="n">
        <v>64</v>
      </c>
      <c r="L490" s="4" t="n">
        <v>20</v>
      </c>
      <c r="M490" s="4" t="n">
        <f aca="false">rittenfreddie[[#This Row],[Batt.perc.vertrek]]-rittenfreddie[[#This Row],[Batt.perc.aankomst]]</f>
        <v>44</v>
      </c>
      <c r="N490" s="25" t="n">
        <f aca="false">rittenfreddie[[#This Row],[Gereden kilometers]]/rittenfreddie[[#This Row],[Batt.perc.verbruikt]]</f>
        <v>0.840909090909091</v>
      </c>
      <c r="O490" s="6" t="s">
        <v>21</v>
      </c>
      <c r="P490" s="6" t="s">
        <v>36</v>
      </c>
      <c r="Q490" s="6" t="str">
        <f aca="false">IF(AND(rittenfreddie[[#This Row],[Vervoersmiddel]]="Super Soco CPx 2021 electrische scooter",rittenfreddie[[#This Row],[Band type]]="Zomer"),"Cordial","Heidenau K66 M+S")</f>
        <v>Cordial</v>
      </c>
    </row>
    <row r="491" customFormat="false" ht="13.8" hidden="false" customHeight="false" outlineLevel="0" collapsed="false">
      <c r="A491" s="0" t="n">
        <v>490</v>
      </c>
      <c r="B491" s="1" t="n">
        <v>44784</v>
      </c>
      <c r="C491" s="2" t="n">
        <f aca="false">YEAR(B491)</f>
        <v>2022</v>
      </c>
      <c r="D491" s="2" t="n">
        <f aca="false">WEEKNUM(B491,1)</f>
        <v>33</v>
      </c>
      <c r="E491" s="16" t="s">
        <v>18</v>
      </c>
      <c r="F491" s="0" t="s">
        <v>17</v>
      </c>
      <c r="G491" s="3" t="n">
        <v>14103</v>
      </c>
      <c r="H491" s="3" t="n">
        <v>14140</v>
      </c>
      <c r="I491" s="4" t="n">
        <f aca="false">H491-G491</f>
        <v>37</v>
      </c>
      <c r="J491" s="4" t="n">
        <v>31</v>
      </c>
      <c r="K491" s="4" t="n">
        <v>100</v>
      </c>
      <c r="L491" s="4" t="n">
        <v>62</v>
      </c>
      <c r="M491" s="4" t="n">
        <f aca="false">rittenfreddie[[#This Row],[Batt.perc.vertrek]]-rittenfreddie[[#This Row],[Batt.perc.aankomst]]</f>
        <v>38</v>
      </c>
      <c r="N491" s="25" t="n">
        <f aca="false">rittenfreddie[[#This Row],[Gereden kilometers]]/rittenfreddie[[#This Row],[Batt.perc.verbruikt]]</f>
        <v>0.973684210526316</v>
      </c>
      <c r="O491" s="6" t="s">
        <v>21</v>
      </c>
      <c r="P491" s="6" t="s">
        <v>36</v>
      </c>
      <c r="Q491" s="6" t="str">
        <f aca="false">IF(AND(rittenfreddie[[#This Row],[Vervoersmiddel]]="Super Soco CPx 2021 electrische scooter",rittenfreddie[[#This Row],[Band type]]="Zomer"),"Cordial","Heidenau K66 M+S")</f>
        <v>Cordial</v>
      </c>
    </row>
    <row r="492" customFormat="false" ht="13.8" hidden="false" customHeight="false" outlineLevel="0" collapsed="false">
      <c r="A492" s="0" t="n">
        <v>491</v>
      </c>
      <c r="B492" s="1" t="n">
        <v>44785</v>
      </c>
      <c r="C492" s="2" t="n">
        <f aca="false">YEAR(B492)</f>
        <v>2022</v>
      </c>
      <c r="D492" s="2" t="n">
        <f aca="false">WEEKNUM(B492,1)</f>
        <v>33</v>
      </c>
      <c r="E492" s="16" t="s">
        <v>17</v>
      </c>
      <c r="F492" s="16" t="s">
        <v>18</v>
      </c>
      <c r="G492" s="3" t="n">
        <v>14140</v>
      </c>
      <c r="H492" s="3" t="n">
        <v>14180</v>
      </c>
      <c r="I492" s="4" t="n">
        <f aca="false">H492-G492</f>
        <v>40</v>
      </c>
      <c r="J492" s="4" t="n">
        <v>18</v>
      </c>
      <c r="K492" s="4" t="n">
        <v>100</v>
      </c>
      <c r="L492" s="4" t="n">
        <v>54</v>
      </c>
      <c r="M492" s="4" t="n">
        <f aca="false">rittenfreddie[[#This Row],[Batt.perc.vertrek]]-rittenfreddie[[#This Row],[Batt.perc.aankomst]]</f>
        <v>46</v>
      </c>
      <c r="N492" s="25" t="n">
        <f aca="false">rittenfreddie[[#This Row],[Gereden kilometers]]/rittenfreddie[[#This Row],[Batt.perc.verbruikt]]</f>
        <v>0.869565217391304</v>
      </c>
      <c r="O492" s="6" t="s">
        <v>21</v>
      </c>
      <c r="P492" s="6" t="s">
        <v>36</v>
      </c>
      <c r="Q492" s="6" t="str">
        <f aca="false">IF(AND(rittenfreddie[[#This Row],[Vervoersmiddel]]="Super Soco CPx 2021 electrische scooter",rittenfreddie[[#This Row],[Band type]]="Zomer"),"Cordial","Heidenau K66 M+S")</f>
        <v>Cordial</v>
      </c>
    </row>
    <row r="493" customFormat="false" ht="13.8" hidden="false" customHeight="false" outlineLevel="0" collapsed="false">
      <c r="A493" s="0" t="n">
        <v>492</v>
      </c>
      <c r="B493" s="1" t="n">
        <v>44785</v>
      </c>
      <c r="C493" s="2" t="n">
        <f aca="false">YEAR(B493)</f>
        <v>2022</v>
      </c>
      <c r="D493" s="2" t="n">
        <f aca="false">WEEKNUM(B493,1)</f>
        <v>33</v>
      </c>
      <c r="E493" s="16" t="s">
        <v>18</v>
      </c>
      <c r="F493" s="0" t="s">
        <v>17</v>
      </c>
      <c r="G493" s="3" t="n">
        <v>14180</v>
      </c>
      <c r="H493" s="3" t="n">
        <v>14219</v>
      </c>
      <c r="I493" s="4" t="n">
        <f aca="false">H493-G493</f>
        <v>39</v>
      </c>
      <c r="J493" s="4" t="n">
        <v>31</v>
      </c>
      <c r="K493" s="4" t="n">
        <v>100</v>
      </c>
      <c r="L493" s="4" t="n">
        <v>58</v>
      </c>
      <c r="M493" s="4" t="n">
        <f aca="false">rittenfreddie[[#This Row],[Batt.perc.vertrek]]-rittenfreddie[[#This Row],[Batt.perc.aankomst]]</f>
        <v>42</v>
      </c>
      <c r="N493" s="25" t="n">
        <f aca="false">rittenfreddie[[#This Row],[Gereden kilometers]]/rittenfreddie[[#This Row],[Batt.perc.verbruikt]]</f>
        <v>0.928571428571429</v>
      </c>
      <c r="O493" s="6" t="s">
        <v>21</v>
      </c>
      <c r="P493" s="6" t="s">
        <v>36</v>
      </c>
      <c r="Q493" s="6" t="str">
        <f aca="false">IF(AND(rittenfreddie[[#This Row],[Vervoersmiddel]]="Super Soco CPx 2021 electrische scooter",rittenfreddie[[#This Row],[Band type]]="Zomer"),"Cordial","Heidenau K66 M+S")</f>
        <v>Cordial</v>
      </c>
    </row>
    <row r="494" customFormat="false" ht="13.8" hidden="false" customHeight="false" outlineLevel="0" collapsed="false">
      <c r="A494" s="0" t="n">
        <v>493</v>
      </c>
      <c r="B494" s="1" t="n">
        <v>44788</v>
      </c>
      <c r="C494" s="2" t="n">
        <f aca="false">YEAR(B494)</f>
        <v>2022</v>
      </c>
      <c r="D494" s="2" t="n">
        <f aca="false">WEEKNUM(B494,1)</f>
        <v>34</v>
      </c>
      <c r="E494" s="16" t="s">
        <v>17</v>
      </c>
      <c r="F494" s="16" t="s">
        <v>18</v>
      </c>
      <c r="G494" s="3" t="n">
        <v>14219</v>
      </c>
      <c r="H494" s="3" t="n">
        <v>14256</v>
      </c>
      <c r="I494" s="4" t="n">
        <f aca="false">H494-G494</f>
        <v>37</v>
      </c>
      <c r="J494" s="4" t="n">
        <v>19</v>
      </c>
      <c r="K494" s="4" t="n">
        <v>58</v>
      </c>
      <c r="L494" s="4" t="n">
        <v>15</v>
      </c>
      <c r="M494" s="4" t="n">
        <f aca="false">rittenfreddie[[#This Row],[Batt.perc.vertrek]]-rittenfreddie[[#This Row],[Batt.perc.aankomst]]</f>
        <v>43</v>
      </c>
      <c r="N494" s="25" t="n">
        <f aca="false">rittenfreddie[[#This Row],[Gereden kilometers]]/rittenfreddie[[#This Row],[Batt.perc.verbruikt]]</f>
        <v>0.86046511627907</v>
      </c>
      <c r="O494" s="6" t="s">
        <v>21</v>
      </c>
      <c r="P494" s="6" t="s">
        <v>36</v>
      </c>
      <c r="Q494" s="6" t="str">
        <f aca="false">IF(AND(rittenfreddie[[#This Row],[Vervoersmiddel]]="Super Soco CPx 2021 electrische scooter",rittenfreddie[[#This Row],[Band type]]="Zomer"),"Cordial","Heidenau K66 M+S")</f>
        <v>Cordial</v>
      </c>
    </row>
    <row r="495" customFormat="false" ht="13.8" hidden="false" customHeight="false" outlineLevel="0" collapsed="false">
      <c r="A495" s="0" t="n">
        <v>494</v>
      </c>
      <c r="B495" s="1" t="n">
        <v>44788</v>
      </c>
      <c r="C495" s="2" t="n">
        <f aca="false">YEAR(B495)</f>
        <v>2022</v>
      </c>
      <c r="D495" s="2" t="n">
        <f aca="false">WEEKNUM(B495,1)</f>
        <v>34</v>
      </c>
      <c r="E495" s="16" t="s">
        <v>18</v>
      </c>
      <c r="F495" s="0" t="s">
        <v>17</v>
      </c>
      <c r="G495" s="3" t="n">
        <v>14256</v>
      </c>
      <c r="H495" s="3" t="n">
        <v>14292</v>
      </c>
      <c r="I495" s="4" t="n">
        <f aca="false">H495-G495</f>
        <v>36</v>
      </c>
      <c r="J495" s="4" t="n">
        <v>29</v>
      </c>
      <c r="K495" s="4" t="n">
        <v>100</v>
      </c>
      <c r="L495" s="4" t="n">
        <v>62</v>
      </c>
      <c r="M495" s="4" t="n">
        <f aca="false">rittenfreddie[[#This Row],[Batt.perc.vertrek]]-rittenfreddie[[#This Row],[Batt.perc.aankomst]]</f>
        <v>38</v>
      </c>
      <c r="N495" s="25" t="n">
        <f aca="false">rittenfreddie[[#This Row],[Gereden kilometers]]/rittenfreddie[[#This Row],[Batt.perc.verbruikt]]</f>
        <v>0.947368421052632</v>
      </c>
      <c r="O495" s="6" t="s">
        <v>21</v>
      </c>
      <c r="P495" s="6" t="s">
        <v>36</v>
      </c>
      <c r="Q495" s="6" t="str">
        <f aca="false">IF(AND(rittenfreddie[[#This Row],[Vervoersmiddel]]="Super Soco CPx 2021 electrische scooter",rittenfreddie[[#This Row],[Band type]]="Zomer"),"Cordial","Heidenau K66 M+S")</f>
        <v>Cordial</v>
      </c>
    </row>
    <row r="496" customFormat="false" ht="13.8" hidden="false" customHeight="false" outlineLevel="0" collapsed="false">
      <c r="A496" s="0" t="n">
        <v>495</v>
      </c>
      <c r="B496" s="1" t="n">
        <v>44790</v>
      </c>
      <c r="C496" s="2" t="n">
        <f aca="false">YEAR(B496)</f>
        <v>2022</v>
      </c>
      <c r="D496" s="2" t="n">
        <f aca="false">WEEKNUM(B496,1)</f>
        <v>34</v>
      </c>
      <c r="E496" s="16" t="s">
        <v>17</v>
      </c>
      <c r="F496" s="16" t="s">
        <v>18</v>
      </c>
      <c r="G496" s="3" t="n">
        <v>14292</v>
      </c>
      <c r="H496" s="3" t="n">
        <v>14329</v>
      </c>
      <c r="I496" s="4" t="n">
        <f aca="false">H496-G496</f>
        <v>37</v>
      </c>
      <c r="J496" s="4" t="s">
        <v>26</v>
      </c>
      <c r="K496" s="4" t="n">
        <v>62</v>
      </c>
      <c r="L496" s="4" t="n">
        <v>14</v>
      </c>
      <c r="M496" s="4" t="n">
        <f aca="false">rittenfreddie[[#This Row],[Batt.perc.vertrek]]-rittenfreddie[[#This Row],[Batt.perc.aankomst]]</f>
        <v>48</v>
      </c>
      <c r="N496" s="25" t="n">
        <f aca="false">rittenfreddie[[#This Row],[Gereden kilometers]]/rittenfreddie[[#This Row],[Batt.perc.verbruikt]]</f>
        <v>0.770833333333333</v>
      </c>
      <c r="O496" s="6" t="s">
        <v>21</v>
      </c>
      <c r="P496" s="6" t="s">
        <v>36</v>
      </c>
      <c r="Q496" s="6" t="str">
        <f aca="false">IF(AND(rittenfreddie[[#This Row],[Vervoersmiddel]]="Super Soco CPx 2021 electrische scooter",rittenfreddie[[#This Row],[Band type]]="Zomer"),"Cordial","Heidenau K66 M+S")</f>
        <v>Cordial</v>
      </c>
    </row>
    <row r="497" customFormat="false" ht="13.8" hidden="false" customHeight="false" outlineLevel="0" collapsed="false">
      <c r="A497" s="0" t="n">
        <v>496</v>
      </c>
      <c r="B497" s="1" t="n">
        <v>44790</v>
      </c>
      <c r="C497" s="2" t="n">
        <f aca="false">YEAR(B497)</f>
        <v>2022</v>
      </c>
      <c r="D497" s="2" t="n">
        <f aca="false">WEEKNUM(B497,1)</f>
        <v>34</v>
      </c>
      <c r="E497" s="16" t="s">
        <v>18</v>
      </c>
      <c r="F497" s="0" t="s">
        <v>17</v>
      </c>
      <c r="G497" s="3" t="n">
        <v>14329</v>
      </c>
      <c r="H497" s="3" t="n">
        <v>14365</v>
      </c>
      <c r="I497" s="4" t="n">
        <f aca="false">H497-G497</f>
        <v>36</v>
      </c>
      <c r="J497" s="4" t="n">
        <v>20</v>
      </c>
      <c r="K497" s="4" t="n">
        <v>100</v>
      </c>
      <c r="L497" s="4" t="n">
        <v>64</v>
      </c>
      <c r="M497" s="4" t="n">
        <f aca="false">rittenfreddie[[#This Row],[Batt.perc.vertrek]]-rittenfreddie[[#This Row],[Batt.perc.aankomst]]</f>
        <v>36</v>
      </c>
      <c r="N497" s="25" t="n">
        <f aca="false">rittenfreddie[[#This Row],[Gereden kilometers]]/rittenfreddie[[#This Row],[Batt.perc.verbruikt]]</f>
        <v>1</v>
      </c>
      <c r="O497" s="6" t="s">
        <v>21</v>
      </c>
      <c r="P497" s="6" t="s">
        <v>36</v>
      </c>
      <c r="Q497" s="6" t="str">
        <f aca="false">IF(AND(rittenfreddie[[#This Row],[Vervoersmiddel]]="Super Soco CPx 2021 electrische scooter",rittenfreddie[[#This Row],[Band type]]="Zomer"),"Cordial","Heidenau K66 M+S")</f>
        <v>Cordial</v>
      </c>
    </row>
    <row r="498" customFormat="false" ht="13.8" hidden="false" customHeight="false" outlineLevel="0" collapsed="false">
      <c r="A498" s="0" t="n">
        <v>497</v>
      </c>
      <c r="B498" s="1" t="n">
        <v>44791</v>
      </c>
      <c r="C498" s="2" t="n">
        <f aca="false">YEAR(B498)</f>
        <v>2022</v>
      </c>
      <c r="D498" s="2" t="n">
        <f aca="false">WEEKNUM(B498,1)</f>
        <v>34</v>
      </c>
      <c r="E498" s="16" t="s">
        <v>17</v>
      </c>
      <c r="F498" s="16" t="s">
        <v>18</v>
      </c>
      <c r="G498" s="3" t="n">
        <v>14365</v>
      </c>
      <c r="H498" s="3" t="n">
        <v>14403</v>
      </c>
      <c r="I498" s="4" t="n">
        <f aca="false">H498-G498</f>
        <v>38</v>
      </c>
      <c r="J498" s="4" t="n">
        <v>18</v>
      </c>
      <c r="K498" s="4" t="n">
        <v>64</v>
      </c>
      <c r="L498" s="4" t="n">
        <v>18</v>
      </c>
      <c r="M498" s="4" t="n">
        <f aca="false">rittenfreddie[[#This Row],[Batt.perc.vertrek]]-rittenfreddie[[#This Row],[Batt.perc.aankomst]]</f>
        <v>46</v>
      </c>
      <c r="N498" s="25" t="n">
        <f aca="false">rittenfreddie[[#This Row],[Gereden kilometers]]/rittenfreddie[[#This Row],[Batt.perc.verbruikt]]</f>
        <v>0.826086956521739</v>
      </c>
      <c r="O498" s="6" t="s">
        <v>21</v>
      </c>
      <c r="P498" s="6" t="s">
        <v>36</v>
      </c>
      <c r="Q498" s="6" t="str">
        <f aca="false">IF(AND(rittenfreddie[[#This Row],[Vervoersmiddel]]="Super Soco CPx 2021 electrische scooter",rittenfreddie[[#This Row],[Band type]]="Zomer"),"Cordial","Heidenau K66 M+S")</f>
        <v>Cordial</v>
      </c>
    </row>
    <row r="499" customFormat="false" ht="13.8" hidden="false" customHeight="false" outlineLevel="0" collapsed="false">
      <c r="A499" s="0" t="n">
        <v>498</v>
      </c>
      <c r="B499" s="1" t="n">
        <v>44791</v>
      </c>
      <c r="C499" s="2" t="n">
        <f aca="false">YEAR(B499)</f>
        <v>2022</v>
      </c>
      <c r="D499" s="2" t="n">
        <f aca="false">WEEKNUM(B499,1)</f>
        <v>34</v>
      </c>
      <c r="E499" s="16" t="s">
        <v>18</v>
      </c>
      <c r="F499" s="0" t="s">
        <v>17</v>
      </c>
      <c r="G499" s="3" t="n">
        <v>14403</v>
      </c>
      <c r="H499" s="3" t="n">
        <v>14439</v>
      </c>
      <c r="I499" s="4" t="n">
        <f aca="false">H499-G499</f>
        <v>36</v>
      </c>
      <c r="J499" s="4" t="n">
        <v>23</v>
      </c>
      <c r="K499" s="4" t="n">
        <v>100</v>
      </c>
      <c r="L499" s="4" t="n">
        <v>64</v>
      </c>
      <c r="M499" s="4" t="n">
        <f aca="false">rittenfreddie[[#This Row],[Batt.perc.vertrek]]-rittenfreddie[[#This Row],[Batt.perc.aankomst]]</f>
        <v>36</v>
      </c>
      <c r="N499" s="25" t="n">
        <f aca="false">rittenfreddie[[#This Row],[Gereden kilometers]]/rittenfreddie[[#This Row],[Batt.perc.verbruikt]]</f>
        <v>1</v>
      </c>
      <c r="O499" s="6" t="s">
        <v>21</v>
      </c>
      <c r="P499" s="6" t="s">
        <v>36</v>
      </c>
      <c r="Q499" s="6" t="str">
        <f aca="false">IF(AND(rittenfreddie[[#This Row],[Vervoersmiddel]]="Super Soco CPx 2021 electrische scooter",rittenfreddie[[#This Row],[Band type]]="Zomer"),"Cordial","Heidenau K66 M+S")</f>
        <v>Cordial</v>
      </c>
    </row>
    <row r="500" customFormat="false" ht="13.8" hidden="false" customHeight="false" outlineLevel="0" collapsed="false">
      <c r="A500" s="0" t="n">
        <v>499</v>
      </c>
      <c r="B500" s="1" t="n">
        <v>44792</v>
      </c>
      <c r="C500" s="2" t="n">
        <f aca="false">YEAR(B500)</f>
        <v>2022</v>
      </c>
      <c r="D500" s="2" t="n">
        <f aca="false">WEEKNUM(B500,1)</f>
        <v>34</v>
      </c>
      <c r="E500" s="16" t="s">
        <v>17</v>
      </c>
      <c r="F500" s="16" t="s">
        <v>18</v>
      </c>
      <c r="G500" s="3" t="n">
        <v>14439</v>
      </c>
      <c r="H500" s="3" t="n">
        <v>14474</v>
      </c>
      <c r="I500" s="4" t="n">
        <f aca="false">H500-G500</f>
        <v>35</v>
      </c>
      <c r="J500" s="4" t="n">
        <v>13</v>
      </c>
      <c r="K500" s="4" t="n">
        <v>64</v>
      </c>
      <c r="L500" s="4" t="n">
        <v>21</v>
      </c>
      <c r="M500" s="4" t="n">
        <f aca="false">rittenfreddie[[#This Row],[Batt.perc.vertrek]]-rittenfreddie[[#This Row],[Batt.perc.aankomst]]</f>
        <v>43</v>
      </c>
      <c r="N500" s="25" t="n">
        <f aca="false">rittenfreddie[[#This Row],[Gereden kilometers]]/rittenfreddie[[#This Row],[Batt.perc.verbruikt]]</f>
        <v>0.813953488372093</v>
      </c>
      <c r="O500" s="6" t="s">
        <v>21</v>
      </c>
      <c r="P500" s="6" t="s">
        <v>36</v>
      </c>
      <c r="Q500" s="6" t="str">
        <f aca="false">IF(AND(rittenfreddie[[#This Row],[Vervoersmiddel]]="Super Soco CPx 2021 electrische scooter",rittenfreddie[[#This Row],[Band type]]="Zomer"),"Cordial","Heidenau K66 M+S")</f>
        <v>Cordial</v>
      </c>
    </row>
    <row r="501" customFormat="false" ht="13.8" hidden="false" customHeight="false" outlineLevel="0" collapsed="false">
      <c r="A501" s="0" t="n">
        <v>500</v>
      </c>
      <c r="B501" s="1" t="n">
        <v>44792</v>
      </c>
      <c r="C501" s="2" t="n">
        <f aca="false">YEAR(B501)</f>
        <v>2022</v>
      </c>
      <c r="D501" s="2" t="n">
        <f aca="false">WEEKNUM(B501,1)</f>
        <v>34</v>
      </c>
      <c r="E501" s="16" t="s">
        <v>18</v>
      </c>
      <c r="F501" s="0" t="s">
        <v>17</v>
      </c>
      <c r="G501" s="3" t="n">
        <v>14474</v>
      </c>
      <c r="H501" s="3" t="n">
        <v>14510</v>
      </c>
      <c r="I501" s="4" t="n">
        <f aca="false">H501-G501</f>
        <v>36</v>
      </c>
      <c r="J501" s="4" t="n">
        <v>25</v>
      </c>
      <c r="K501" s="4" t="n">
        <v>88</v>
      </c>
      <c r="L501" s="4" t="n">
        <v>46</v>
      </c>
      <c r="M501" s="4" t="n">
        <f aca="false">rittenfreddie[[#This Row],[Batt.perc.vertrek]]-rittenfreddie[[#This Row],[Batt.perc.aankomst]]</f>
        <v>42</v>
      </c>
      <c r="N501" s="25" t="n">
        <f aca="false">rittenfreddie[[#This Row],[Gereden kilometers]]/rittenfreddie[[#This Row],[Batt.perc.verbruikt]]</f>
        <v>0.857142857142857</v>
      </c>
      <c r="O501" s="6" t="s">
        <v>21</v>
      </c>
      <c r="P501" s="6" t="s">
        <v>36</v>
      </c>
      <c r="Q501" s="6" t="str">
        <f aca="false">IF(AND(rittenfreddie[[#This Row],[Vervoersmiddel]]="Super Soco CPx 2021 electrische scooter",rittenfreddie[[#This Row],[Band type]]="Zomer"),"Cordial","Heidenau K66 M+S")</f>
        <v>Cordial</v>
      </c>
    </row>
    <row r="502" customFormat="false" ht="13.8" hidden="false" customHeight="false" outlineLevel="0" collapsed="false">
      <c r="A502" s="0" t="n">
        <v>501</v>
      </c>
      <c r="B502" s="1" t="n">
        <v>44795</v>
      </c>
      <c r="C502" s="2" t="n">
        <f aca="false">YEAR(B502)</f>
        <v>2022</v>
      </c>
      <c r="D502" s="2" t="n">
        <f aca="false">WEEKNUM(B502,1)</f>
        <v>35</v>
      </c>
      <c r="E502" s="16" t="s">
        <v>17</v>
      </c>
      <c r="F502" s="16" t="s">
        <v>18</v>
      </c>
      <c r="G502" s="3" t="n">
        <v>14510</v>
      </c>
      <c r="H502" s="3" t="n">
        <v>14545</v>
      </c>
      <c r="I502" s="4" t="n">
        <f aca="false">H502-G502</f>
        <v>35</v>
      </c>
      <c r="J502" s="4" t="n">
        <v>13</v>
      </c>
      <c r="K502" s="4" t="n">
        <v>46</v>
      </c>
      <c r="L502" s="4" t="n">
        <v>8</v>
      </c>
      <c r="M502" s="4" t="n">
        <f aca="false">rittenfreddie[[#This Row],[Batt.perc.vertrek]]-rittenfreddie[[#This Row],[Batt.perc.aankomst]]</f>
        <v>38</v>
      </c>
      <c r="N502" s="25" t="n">
        <f aca="false">rittenfreddie[[#This Row],[Gereden kilometers]]/rittenfreddie[[#This Row],[Batt.perc.verbruikt]]</f>
        <v>0.921052631578947</v>
      </c>
      <c r="O502" s="6" t="s">
        <v>21</v>
      </c>
      <c r="P502" s="6" t="s">
        <v>36</v>
      </c>
      <c r="Q502" s="6" t="str">
        <f aca="false">IF(AND(rittenfreddie[[#This Row],[Vervoersmiddel]]="Super Soco CPx 2021 electrische scooter",rittenfreddie[[#This Row],[Band type]]="Zomer"),"Cordial","Heidenau K66 M+S")</f>
        <v>Cordial</v>
      </c>
    </row>
    <row r="503" customFormat="false" ht="13.8" hidden="false" customHeight="false" outlineLevel="0" collapsed="false">
      <c r="A503" s="0" t="n">
        <v>502</v>
      </c>
      <c r="B503" s="1" t="n">
        <v>44795</v>
      </c>
      <c r="C503" s="2" t="n">
        <f aca="false">YEAR(B503)</f>
        <v>2022</v>
      </c>
      <c r="D503" s="2" t="n">
        <f aca="false">WEEKNUM(B503,1)</f>
        <v>35</v>
      </c>
      <c r="E503" s="16" t="s">
        <v>18</v>
      </c>
      <c r="F503" s="0" t="s">
        <v>17</v>
      </c>
      <c r="G503" s="3" t="n">
        <v>14545</v>
      </c>
      <c r="H503" s="3" t="n">
        <v>14581</v>
      </c>
      <c r="I503" s="4" t="n">
        <f aca="false">H503-G503</f>
        <v>36</v>
      </c>
      <c r="J503" s="4" t="n">
        <v>30</v>
      </c>
      <c r="K503" s="4" t="n">
        <v>100</v>
      </c>
      <c r="L503" s="4" t="n">
        <v>64</v>
      </c>
      <c r="M503" s="4" t="n">
        <f aca="false">rittenfreddie[[#This Row],[Batt.perc.vertrek]]-rittenfreddie[[#This Row],[Batt.perc.aankomst]]</f>
        <v>36</v>
      </c>
      <c r="N503" s="25" t="n">
        <f aca="false">rittenfreddie[[#This Row],[Gereden kilometers]]/rittenfreddie[[#This Row],[Batt.perc.verbruikt]]</f>
        <v>1</v>
      </c>
      <c r="O503" s="6" t="s">
        <v>21</v>
      </c>
      <c r="P503" s="6" t="s">
        <v>36</v>
      </c>
      <c r="Q503" s="6" t="str">
        <f aca="false">IF(AND(rittenfreddie[[#This Row],[Vervoersmiddel]]="Super Soco CPx 2021 electrische scooter",rittenfreddie[[#This Row],[Band type]]="Zomer"),"Cordial","Heidenau K66 M+S")</f>
        <v>Cordial</v>
      </c>
    </row>
    <row r="504" customFormat="false" ht="13.8" hidden="false" customHeight="false" outlineLevel="0" collapsed="false">
      <c r="A504" s="0" t="n">
        <v>503</v>
      </c>
      <c r="B504" s="1" t="n">
        <v>44797</v>
      </c>
      <c r="C504" s="2" t="n">
        <f aca="false">YEAR(B504)</f>
        <v>2022</v>
      </c>
      <c r="D504" s="2" t="n">
        <f aca="false">WEEKNUM(B504,1)</f>
        <v>35</v>
      </c>
      <c r="E504" s="16" t="s">
        <v>17</v>
      </c>
      <c r="F504" s="16" t="s">
        <v>18</v>
      </c>
      <c r="G504" s="3" t="n">
        <v>14581</v>
      </c>
      <c r="H504" s="3" t="n">
        <v>14617</v>
      </c>
      <c r="I504" s="4" t="n">
        <f aca="false">H504-G504</f>
        <v>36</v>
      </c>
      <c r="J504" s="4" t="n">
        <v>17</v>
      </c>
      <c r="K504" s="4" t="n">
        <v>64</v>
      </c>
      <c r="L504" s="4" t="n">
        <v>18</v>
      </c>
      <c r="M504" s="4" t="n">
        <f aca="false">rittenfreddie[[#This Row],[Batt.perc.vertrek]]-rittenfreddie[[#This Row],[Batt.perc.aankomst]]</f>
        <v>46</v>
      </c>
      <c r="N504" s="25" t="n">
        <f aca="false">rittenfreddie[[#This Row],[Gereden kilometers]]/rittenfreddie[[#This Row],[Batt.perc.verbruikt]]</f>
        <v>0.782608695652174</v>
      </c>
      <c r="O504" s="6" t="s">
        <v>21</v>
      </c>
      <c r="P504" s="6" t="s">
        <v>36</v>
      </c>
      <c r="Q504" s="6" t="str">
        <f aca="false">IF(AND(rittenfreddie[[#This Row],[Vervoersmiddel]]="Super Soco CPx 2021 electrische scooter",rittenfreddie[[#This Row],[Band type]]="Zomer"),"Cordial","Heidenau K66 M+S")</f>
        <v>Cordial</v>
      </c>
    </row>
    <row r="505" customFormat="false" ht="13.8" hidden="false" customHeight="false" outlineLevel="0" collapsed="false">
      <c r="A505" s="0" t="n">
        <v>504</v>
      </c>
      <c r="B505" s="1" t="n">
        <v>44797</v>
      </c>
      <c r="C505" s="2" t="n">
        <f aca="false">YEAR(B505)</f>
        <v>2022</v>
      </c>
      <c r="D505" s="2" t="n">
        <f aca="false">WEEKNUM(B505,1)</f>
        <v>35</v>
      </c>
      <c r="E505" s="16" t="s">
        <v>18</v>
      </c>
      <c r="F505" s="0" t="s">
        <v>17</v>
      </c>
      <c r="G505" s="3" t="n">
        <v>14617</v>
      </c>
      <c r="H505" s="3" t="n">
        <v>14653</v>
      </c>
      <c r="I505" s="4" t="n">
        <f aca="false">H505-G505</f>
        <v>36</v>
      </c>
      <c r="J505" s="4" t="n">
        <v>30</v>
      </c>
      <c r="K505" s="4" t="n">
        <v>100</v>
      </c>
      <c r="L505" s="4" t="n">
        <v>63</v>
      </c>
      <c r="M505" s="4" t="n">
        <f aca="false">rittenfreddie[[#This Row],[Batt.perc.vertrek]]-rittenfreddie[[#This Row],[Batt.perc.aankomst]]</f>
        <v>37</v>
      </c>
      <c r="N505" s="25" t="n">
        <f aca="false">rittenfreddie[[#This Row],[Gereden kilometers]]/rittenfreddie[[#This Row],[Batt.perc.verbruikt]]</f>
        <v>0.972972972972973</v>
      </c>
      <c r="O505" s="6" t="s">
        <v>21</v>
      </c>
      <c r="P505" s="6" t="s">
        <v>36</v>
      </c>
      <c r="Q505" s="6" t="str">
        <f aca="false">IF(AND(rittenfreddie[[#This Row],[Vervoersmiddel]]="Super Soco CPx 2021 electrische scooter",rittenfreddie[[#This Row],[Band type]]="Zomer"),"Cordial","Heidenau K66 M+S")</f>
        <v>Cordial</v>
      </c>
    </row>
    <row r="506" customFormat="false" ht="13.8" hidden="false" customHeight="false" outlineLevel="0" collapsed="false">
      <c r="A506" s="0" t="n">
        <v>505</v>
      </c>
      <c r="B506" s="1" t="n">
        <v>44817</v>
      </c>
      <c r="C506" s="2" t="n">
        <f aca="false">YEAR(B506)</f>
        <v>2022</v>
      </c>
      <c r="D506" s="2" t="n">
        <f aca="false">WEEKNUM(B506,1)</f>
        <v>38</v>
      </c>
      <c r="E506" s="16" t="s">
        <v>17</v>
      </c>
      <c r="F506" s="16" t="s">
        <v>18</v>
      </c>
      <c r="G506" s="3" t="n">
        <v>14653</v>
      </c>
      <c r="H506" s="3" t="n">
        <v>14688</v>
      </c>
      <c r="I506" s="4" t="n">
        <f aca="false">H506-G506</f>
        <v>35</v>
      </c>
      <c r="J506" s="4" t="n">
        <v>16</v>
      </c>
      <c r="K506" s="4" t="n">
        <v>61</v>
      </c>
      <c r="L506" s="4" t="n">
        <v>15</v>
      </c>
      <c r="M506" s="4" t="n">
        <f aca="false">rittenfreddie[[#This Row],[Batt.perc.vertrek]]-rittenfreddie[[#This Row],[Batt.perc.aankomst]]</f>
        <v>46</v>
      </c>
      <c r="N506" s="25" t="n">
        <f aca="false">rittenfreddie[[#This Row],[Gereden kilometers]]/rittenfreddie[[#This Row],[Batt.perc.verbruikt]]</f>
        <v>0.760869565217391</v>
      </c>
      <c r="O506" s="6" t="s">
        <v>21</v>
      </c>
      <c r="P506" s="6" t="s">
        <v>36</v>
      </c>
      <c r="Q506" s="6" t="str">
        <f aca="false">IF(AND(rittenfreddie[[#This Row],[Vervoersmiddel]]="Super Soco CPx 2021 electrische scooter",rittenfreddie[[#This Row],[Band type]]="Zomer"),"Cordial","Heidenau K66 M+S")</f>
        <v>Cordial</v>
      </c>
    </row>
    <row r="507" customFormat="false" ht="13.8" hidden="false" customHeight="false" outlineLevel="0" collapsed="false">
      <c r="A507" s="0" t="n">
        <v>506</v>
      </c>
      <c r="B507" s="1" t="n">
        <v>44817</v>
      </c>
      <c r="C507" s="2" t="n">
        <f aca="false">YEAR(B507)</f>
        <v>2022</v>
      </c>
      <c r="D507" s="2" t="n">
        <f aca="false">WEEKNUM(B507,1)</f>
        <v>38</v>
      </c>
      <c r="E507" s="16" t="s">
        <v>18</v>
      </c>
      <c r="F507" s="0" t="s">
        <v>17</v>
      </c>
      <c r="G507" s="3" t="n">
        <v>14688</v>
      </c>
      <c r="H507" s="3" t="n">
        <v>14728</v>
      </c>
      <c r="I507" s="4" t="n">
        <f aca="false">H507-G507</f>
        <v>40</v>
      </c>
      <c r="J507" s="4" t="n">
        <v>20</v>
      </c>
      <c r="K507" s="4" t="n">
        <v>100</v>
      </c>
      <c r="L507" s="4" t="n">
        <v>58</v>
      </c>
      <c r="M507" s="4" t="n">
        <f aca="false">rittenfreddie[[#This Row],[Batt.perc.vertrek]]-rittenfreddie[[#This Row],[Batt.perc.aankomst]]</f>
        <v>42</v>
      </c>
      <c r="N507" s="25" t="n">
        <f aca="false">rittenfreddie[[#This Row],[Gereden kilometers]]/rittenfreddie[[#This Row],[Batt.perc.verbruikt]]</f>
        <v>0.952380952380952</v>
      </c>
      <c r="O507" s="6" t="s">
        <v>21</v>
      </c>
      <c r="P507" s="6" t="s">
        <v>36</v>
      </c>
      <c r="Q507" s="6" t="str">
        <f aca="false">IF(AND(rittenfreddie[[#This Row],[Vervoersmiddel]]="Super Soco CPx 2021 electrische scooter",rittenfreddie[[#This Row],[Band type]]="Zomer"),"Cordial","Heidenau K66 M+S")</f>
        <v>Cordial</v>
      </c>
    </row>
    <row r="508" customFormat="false" ht="13.8" hidden="false" customHeight="false" outlineLevel="0" collapsed="false">
      <c r="A508" s="0" t="n">
        <v>507</v>
      </c>
      <c r="B508" s="1" t="n">
        <v>44818</v>
      </c>
      <c r="C508" s="2" t="n">
        <f aca="false">YEAR(B508)</f>
        <v>2022</v>
      </c>
      <c r="D508" s="2" t="n">
        <f aca="false">WEEKNUM(B508,1)</f>
        <v>38</v>
      </c>
      <c r="E508" s="16" t="s">
        <v>17</v>
      </c>
      <c r="F508" s="16" t="s">
        <v>18</v>
      </c>
      <c r="G508" s="3" t="n">
        <v>14728</v>
      </c>
      <c r="H508" s="3" t="n">
        <v>14764</v>
      </c>
      <c r="I508" s="4" t="n">
        <f aca="false">H508-G508</f>
        <v>36</v>
      </c>
      <c r="J508" s="4" t="n">
        <v>13</v>
      </c>
      <c r="K508" s="4" t="n">
        <v>58</v>
      </c>
      <c r="L508" s="4" t="n">
        <v>14</v>
      </c>
      <c r="M508" s="4" t="n">
        <f aca="false">rittenfreddie[[#This Row],[Batt.perc.vertrek]]-rittenfreddie[[#This Row],[Batt.perc.aankomst]]</f>
        <v>44</v>
      </c>
      <c r="N508" s="25" t="n">
        <f aca="false">rittenfreddie[[#This Row],[Gereden kilometers]]/rittenfreddie[[#This Row],[Batt.perc.verbruikt]]</f>
        <v>0.818181818181818</v>
      </c>
      <c r="O508" s="6" t="s">
        <v>21</v>
      </c>
      <c r="P508" s="6" t="s">
        <v>36</v>
      </c>
      <c r="Q508" s="6" t="str">
        <f aca="false">IF(AND(rittenfreddie[[#This Row],[Vervoersmiddel]]="Super Soco CPx 2021 electrische scooter",rittenfreddie[[#This Row],[Band type]]="Zomer"),"Cordial","Heidenau K66 M+S")</f>
        <v>Cordial</v>
      </c>
    </row>
    <row r="509" customFormat="false" ht="13.8" hidden="false" customHeight="false" outlineLevel="0" collapsed="false">
      <c r="A509" s="0" t="n">
        <v>508</v>
      </c>
      <c r="B509" s="1" t="n">
        <v>44818</v>
      </c>
      <c r="C509" s="2" t="n">
        <f aca="false">YEAR(B509)</f>
        <v>2022</v>
      </c>
      <c r="D509" s="2" t="n">
        <f aca="false">WEEKNUM(B509,1)</f>
        <v>38</v>
      </c>
      <c r="E509" s="16" t="s">
        <v>18</v>
      </c>
      <c r="F509" s="0" t="s">
        <v>17</v>
      </c>
      <c r="G509" s="3" t="n">
        <v>14764</v>
      </c>
      <c r="H509" s="3" t="n">
        <v>14801</v>
      </c>
      <c r="I509" s="4" t="n">
        <f aca="false">H509-G509</f>
        <v>37</v>
      </c>
      <c r="J509" s="4" t="n">
        <v>10</v>
      </c>
      <c r="K509" s="4" t="n">
        <v>100</v>
      </c>
      <c r="L509" s="4" t="n">
        <v>62</v>
      </c>
      <c r="M509" s="4" t="n">
        <f aca="false">rittenfreddie[[#This Row],[Batt.perc.vertrek]]-rittenfreddie[[#This Row],[Batt.perc.aankomst]]</f>
        <v>38</v>
      </c>
      <c r="N509" s="25" t="n">
        <f aca="false">rittenfreddie[[#This Row],[Gereden kilometers]]/rittenfreddie[[#This Row],[Batt.perc.verbruikt]]</f>
        <v>0.973684210526316</v>
      </c>
      <c r="O509" s="6" t="s">
        <v>21</v>
      </c>
      <c r="P509" s="6" t="s">
        <v>36</v>
      </c>
      <c r="Q509" s="6" t="str">
        <f aca="false">IF(AND(rittenfreddie[[#This Row],[Vervoersmiddel]]="Super Soco CPx 2021 electrische scooter",rittenfreddie[[#This Row],[Band type]]="Zomer"),"Cordial","Heidenau K66 M+S")</f>
        <v>Cordial</v>
      </c>
    </row>
    <row r="510" customFormat="false" ht="13.8" hidden="false" customHeight="false" outlineLevel="0" collapsed="false">
      <c r="A510" s="0" t="n">
        <v>509</v>
      </c>
      <c r="B510" s="1" t="n">
        <v>44819</v>
      </c>
      <c r="C510" s="2" t="n">
        <f aca="false">YEAR(B510)</f>
        <v>2022</v>
      </c>
      <c r="D510" s="2" t="n">
        <f aca="false">WEEKNUM(B510,1)</f>
        <v>38</v>
      </c>
      <c r="E510" s="16" t="s">
        <v>17</v>
      </c>
      <c r="F510" s="16" t="s">
        <v>18</v>
      </c>
      <c r="G510" s="3" t="n">
        <v>14801</v>
      </c>
      <c r="H510" s="3" t="n">
        <v>14839</v>
      </c>
      <c r="I510" s="4" t="n">
        <f aca="false">H510-G510</f>
        <v>38</v>
      </c>
      <c r="J510" s="4" t="n">
        <v>11</v>
      </c>
      <c r="K510" s="4" t="n">
        <v>62</v>
      </c>
      <c r="L510" s="4" t="n">
        <v>17</v>
      </c>
      <c r="M510" s="4" t="n">
        <f aca="false">rittenfreddie[[#This Row],[Batt.perc.vertrek]]-rittenfreddie[[#This Row],[Batt.perc.aankomst]]</f>
        <v>45</v>
      </c>
      <c r="N510" s="25" t="n">
        <f aca="false">rittenfreddie[[#This Row],[Gereden kilometers]]/rittenfreddie[[#This Row],[Batt.perc.verbruikt]]</f>
        <v>0.844444444444444</v>
      </c>
      <c r="O510" s="6" t="s">
        <v>21</v>
      </c>
      <c r="P510" s="6" t="s">
        <v>36</v>
      </c>
      <c r="Q510" s="6" t="str">
        <f aca="false">IF(AND(rittenfreddie[[#This Row],[Vervoersmiddel]]="Super Soco CPx 2021 electrische scooter",rittenfreddie[[#This Row],[Band type]]="Zomer"),"Cordial","Heidenau K66 M+S")</f>
        <v>Cordial</v>
      </c>
    </row>
    <row r="511" customFormat="false" ht="13.8" hidden="false" customHeight="false" outlineLevel="0" collapsed="false">
      <c r="A511" s="0" t="n">
        <v>510</v>
      </c>
      <c r="B511" s="1" t="n">
        <v>44819</v>
      </c>
      <c r="C511" s="2" t="n">
        <f aca="false">YEAR(B511)</f>
        <v>2022</v>
      </c>
      <c r="D511" s="2" t="n">
        <f aca="false">WEEKNUM(B511,1)</f>
        <v>38</v>
      </c>
      <c r="E511" s="16" t="s">
        <v>18</v>
      </c>
      <c r="F511" s="0" t="s">
        <v>17</v>
      </c>
      <c r="G511" s="3" t="n">
        <v>14839</v>
      </c>
      <c r="H511" s="3" t="n">
        <v>14874</v>
      </c>
      <c r="I511" s="4" t="n">
        <f aca="false">H511-G511</f>
        <v>35</v>
      </c>
      <c r="J511" s="4" t="n">
        <v>13</v>
      </c>
      <c r="K511" s="4" t="n">
        <v>100</v>
      </c>
      <c r="L511" s="4" t="n">
        <v>58</v>
      </c>
      <c r="M511" s="4" t="n">
        <f aca="false">rittenfreddie[[#This Row],[Batt.perc.vertrek]]-rittenfreddie[[#This Row],[Batt.perc.aankomst]]</f>
        <v>42</v>
      </c>
      <c r="N511" s="25" t="n">
        <f aca="false">rittenfreddie[[#This Row],[Gereden kilometers]]/rittenfreddie[[#This Row],[Batt.perc.verbruikt]]</f>
        <v>0.833333333333333</v>
      </c>
      <c r="O511" s="6" t="s">
        <v>21</v>
      </c>
      <c r="P511" s="6" t="s">
        <v>36</v>
      </c>
      <c r="Q511" s="6" t="str">
        <f aca="false">IF(AND(rittenfreddie[[#This Row],[Vervoersmiddel]]="Super Soco CPx 2021 electrische scooter",rittenfreddie[[#This Row],[Band type]]="Zomer"),"Cordial","Heidenau K66 M+S")</f>
        <v>Cordial</v>
      </c>
    </row>
    <row r="512" customFormat="false" ht="13.8" hidden="false" customHeight="false" outlineLevel="0" collapsed="false">
      <c r="A512" s="0" t="n">
        <v>511</v>
      </c>
      <c r="B512" s="1" t="n">
        <v>44820</v>
      </c>
      <c r="C512" s="2" t="n">
        <f aca="false">YEAR(B512)</f>
        <v>2022</v>
      </c>
      <c r="D512" s="2" t="n">
        <f aca="false">WEEKNUM(B512,1)</f>
        <v>38</v>
      </c>
      <c r="E512" s="16" t="s">
        <v>17</v>
      </c>
      <c r="F512" s="16" t="s">
        <v>18</v>
      </c>
      <c r="G512" s="3" t="n">
        <v>14874</v>
      </c>
      <c r="H512" s="3" t="n">
        <v>14910</v>
      </c>
      <c r="I512" s="4" t="n">
        <f aca="false">H512-G512</f>
        <v>36</v>
      </c>
      <c r="J512" s="4" t="n">
        <v>11</v>
      </c>
      <c r="K512" s="4" t="n">
        <v>58</v>
      </c>
      <c r="L512" s="4" t="n">
        <v>12</v>
      </c>
      <c r="M512" s="4" t="n">
        <f aca="false">rittenfreddie[[#This Row],[Batt.perc.vertrek]]-rittenfreddie[[#This Row],[Batt.perc.aankomst]]</f>
        <v>46</v>
      </c>
      <c r="N512" s="25" t="n">
        <f aca="false">rittenfreddie[[#This Row],[Gereden kilometers]]/rittenfreddie[[#This Row],[Batt.perc.verbruikt]]</f>
        <v>0.782608695652174</v>
      </c>
      <c r="O512" s="6" t="s">
        <v>21</v>
      </c>
      <c r="P512" s="6" t="s">
        <v>36</v>
      </c>
      <c r="Q512" s="6" t="str">
        <f aca="false">IF(AND(rittenfreddie[[#This Row],[Vervoersmiddel]]="Super Soco CPx 2021 electrische scooter",rittenfreddie[[#This Row],[Band type]]="Zomer"),"Cordial","Heidenau K66 M+S")</f>
        <v>Cordial</v>
      </c>
    </row>
    <row r="513" customFormat="false" ht="13.8" hidden="false" customHeight="false" outlineLevel="0" collapsed="false">
      <c r="A513" s="0" t="n">
        <v>512</v>
      </c>
      <c r="B513" s="1" t="n">
        <v>44820</v>
      </c>
      <c r="C513" s="2" t="n">
        <f aca="false">YEAR(B513)</f>
        <v>2022</v>
      </c>
      <c r="D513" s="2" t="n">
        <f aca="false">WEEKNUM(B513,1)</f>
        <v>38</v>
      </c>
      <c r="E513" s="16" t="s">
        <v>18</v>
      </c>
      <c r="F513" s="0" t="s">
        <v>17</v>
      </c>
      <c r="G513" s="3" t="n">
        <v>14910</v>
      </c>
      <c r="H513" s="3" t="n">
        <v>14946</v>
      </c>
      <c r="I513" s="4" t="n">
        <f aca="false">H513-G513</f>
        <v>36</v>
      </c>
      <c r="J513" s="4" t="n">
        <v>13</v>
      </c>
      <c r="K513" s="4" t="n">
        <v>100</v>
      </c>
      <c r="L513" s="4" t="n">
        <v>57</v>
      </c>
      <c r="M513" s="4" t="n">
        <f aca="false">rittenfreddie[[#This Row],[Batt.perc.vertrek]]-rittenfreddie[[#This Row],[Batt.perc.aankomst]]</f>
        <v>43</v>
      </c>
      <c r="N513" s="25" t="n">
        <f aca="false">rittenfreddie[[#This Row],[Gereden kilometers]]/rittenfreddie[[#This Row],[Batt.perc.verbruikt]]</f>
        <v>0.837209302325581</v>
      </c>
      <c r="O513" s="6" t="s">
        <v>21</v>
      </c>
      <c r="P513" s="6" t="s">
        <v>36</v>
      </c>
      <c r="Q513" s="6" t="str">
        <f aca="false">IF(AND(rittenfreddie[[#This Row],[Vervoersmiddel]]="Super Soco CPx 2021 electrische scooter",rittenfreddie[[#This Row],[Band type]]="Zomer"),"Cordial","Heidenau K66 M+S")</f>
        <v>Cordial</v>
      </c>
    </row>
    <row r="514" customFormat="false" ht="13.8" hidden="false" customHeight="false" outlineLevel="0" collapsed="false">
      <c r="A514" s="0" t="n">
        <v>513</v>
      </c>
      <c r="B514" s="1" t="n">
        <v>44823</v>
      </c>
      <c r="C514" s="2" t="n">
        <f aca="false">YEAR(B514)</f>
        <v>2022</v>
      </c>
      <c r="D514" s="2" t="n">
        <f aca="false">WEEKNUM(B514,1)</f>
        <v>39</v>
      </c>
      <c r="E514" s="16" t="s">
        <v>17</v>
      </c>
      <c r="F514" s="16" t="s">
        <v>18</v>
      </c>
      <c r="G514" s="3" t="n">
        <v>14946</v>
      </c>
      <c r="H514" s="3" t="n">
        <v>14982</v>
      </c>
      <c r="I514" s="4" t="n">
        <f aca="false">H514-G514</f>
        <v>36</v>
      </c>
      <c r="J514" s="4" t="n">
        <v>11</v>
      </c>
      <c r="K514" s="4" t="n">
        <v>57</v>
      </c>
      <c r="L514" s="4" t="n">
        <v>8</v>
      </c>
      <c r="M514" s="4" t="n">
        <f aca="false">rittenfreddie[[#This Row],[Batt.perc.vertrek]]-rittenfreddie[[#This Row],[Batt.perc.aankomst]]</f>
        <v>49</v>
      </c>
      <c r="N514" s="25" t="n">
        <f aca="false">rittenfreddie[[#This Row],[Gereden kilometers]]/rittenfreddie[[#This Row],[Batt.perc.verbruikt]]</f>
        <v>0.73469387755102</v>
      </c>
      <c r="O514" s="6" t="s">
        <v>21</v>
      </c>
      <c r="P514" s="6" t="s">
        <v>36</v>
      </c>
      <c r="Q514" s="6" t="str">
        <f aca="false">IF(AND(rittenfreddie[[#This Row],[Vervoersmiddel]]="Super Soco CPx 2021 electrische scooter",rittenfreddie[[#This Row],[Band type]]="Zomer"),"Cordial","Heidenau K66 M+S")</f>
        <v>Cordial</v>
      </c>
    </row>
    <row r="515" customFormat="false" ht="13.8" hidden="false" customHeight="false" outlineLevel="0" collapsed="false">
      <c r="A515" s="0" t="n">
        <v>514</v>
      </c>
      <c r="B515" s="1" t="n">
        <v>44824</v>
      </c>
      <c r="C515" s="2" t="n">
        <f aca="false">YEAR(B515)</f>
        <v>2022</v>
      </c>
      <c r="D515" s="2" t="n">
        <f aca="false">WEEKNUM(B515,1)</f>
        <v>39</v>
      </c>
      <c r="E515" s="16" t="s">
        <v>18</v>
      </c>
      <c r="F515" s="0" t="s">
        <v>17</v>
      </c>
      <c r="G515" s="3" t="n">
        <v>14982</v>
      </c>
      <c r="H515" s="3" t="n">
        <v>15019</v>
      </c>
      <c r="I515" s="4" t="n">
        <f aca="false">H515-G515</f>
        <v>37</v>
      </c>
      <c r="J515" s="4" t="n">
        <v>15</v>
      </c>
      <c r="K515" s="4" t="n">
        <v>100</v>
      </c>
      <c r="L515" s="4" t="n">
        <v>60</v>
      </c>
      <c r="M515" s="4" t="n">
        <f aca="false">rittenfreddie[[#This Row],[Batt.perc.vertrek]]-rittenfreddie[[#This Row],[Batt.perc.aankomst]]</f>
        <v>40</v>
      </c>
      <c r="N515" s="25" t="n">
        <f aca="false">rittenfreddie[[#This Row],[Gereden kilometers]]/rittenfreddie[[#This Row],[Batt.perc.verbruikt]]</f>
        <v>0.925</v>
      </c>
      <c r="O515" s="6" t="s">
        <v>21</v>
      </c>
      <c r="P515" s="6" t="s">
        <v>36</v>
      </c>
      <c r="Q515" s="6" t="str">
        <f aca="false">IF(AND(rittenfreddie[[#This Row],[Vervoersmiddel]]="Super Soco CPx 2021 electrische scooter",rittenfreddie[[#This Row],[Band type]]="Zomer"),"Cordial","Heidenau K66 M+S")</f>
        <v>Cordial</v>
      </c>
    </row>
    <row r="516" customFormat="false" ht="13.8" hidden="false" customHeight="false" outlineLevel="0" collapsed="false">
      <c r="A516" s="0" t="n">
        <v>515</v>
      </c>
      <c r="B516" s="1" t="n">
        <v>44825</v>
      </c>
      <c r="C516" s="2" t="n">
        <f aca="false">YEAR(B516)</f>
        <v>2022</v>
      </c>
      <c r="D516" s="2" t="n">
        <f aca="false">WEEKNUM(B516,1)</f>
        <v>39</v>
      </c>
      <c r="E516" s="16" t="s">
        <v>17</v>
      </c>
      <c r="F516" s="16" t="s">
        <v>18</v>
      </c>
      <c r="G516" s="3" t="n">
        <v>15019</v>
      </c>
      <c r="H516" s="3" t="n">
        <v>15055</v>
      </c>
      <c r="I516" s="4" t="n">
        <f aca="false">H516-G516</f>
        <v>36</v>
      </c>
      <c r="J516" s="4" t="n">
        <v>11</v>
      </c>
      <c r="K516" s="4" t="n">
        <v>60</v>
      </c>
      <c r="L516" s="4" t="n">
        <v>13</v>
      </c>
      <c r="M516" s="4" t="n">
        <f aca="false">rittenfreddie[[#This Row],[Batt.perc.vertrek]]-rittenfreddie[[#This Row],[Batt.perc.aankomst]]</f>
        <v>47</v>
      </c>
      <c r="N516" s="25" t="n">
        <f aca="false">rittenfreddie[[#This Row],[Gereden kilometers]]/rittenfreddie[[#This Row],[Batt.perc.verbruikt]]</f>
        <v>0.765957446808511</v>
      </c>
      <c r="O516" s="6" t="s">
        <v>21</v>
      </c>
      <c r="P516" s="6" t="s">
        <v>36</v>
      </c>
      <c r="Q516" s="6" t="str">
        <f aca="false">IF(AND(rittenfreddie[[#This Row],[Vervoersmiddel]]="Super Soco CPx 2021 electrische scooter",rittenfreddie[[#This Row],[Band type]]="Zomer"),"Cordial","Heidenau K66 M+S")</f>
        <v>Cordial</v>
      </c>
    </row>
    <row r="517" customFormat="false" ht="13.8" hidden="false" customHeight="false" outlineLevel="0" collapsed="false">
      <c r="A517" s="0" t="n">
        <v>516</v>
      </c>
      <c r="B517" s="1" t="n">
        <v>44825</v>
      </c>
      <c r="C517" s="2" t="n">
        <f aca="false">YEAR(B517)</f>
        <v>2022</v>
      </c>
      <c r="D517" s="2" t="n">
        <f aca="false">WEEKNUM(B517,1)</f>
        <v>39</v>
      </c>
      <c r="E517" s="16" t="s">
        <v>18</v>
      </c>
      <c r="F517" s="0" t="s">
        <v>17</v>
      </c>
      <c r="G517" s="3" t="n">
        <v>15055</v>
      </c>
      <c r="H517" s="3" t="n">
        <v>15091</v>
      </c>
      <c r="I517" s="4" t="n">
        <f aca="false">H517-G517</f>
        <v>36</v>
      </c>
      <c r="J517" s="4" t="s">
        <v>26</v>
      </c>
      <c r="K517" s="4" t="n">
        <v>100</v>
      </c>
      <c r="L517" s="4" t="n">
        <v>58</v>
      </c>
      <c r="M517" s="4" t="n">
        <f aca="false">rittenfreddie[[#This Row],[Batt.perc.vertrek]]-rittenfreddie[[#This Row],[Batt.perc.aankomst]]</f>
        <v>42</v>
      </c>
      <c r="N517" s="25" t="n">
        <f aca="false">rittenfreddie[[#This Row],[Gereden kilometers]]/rittenfreddie[[#This Row],[Batt.perc.verbruikt]]</f>
        <v>0.857142857142857</v>
      </c>
      <c r="O517" s="6" t="s">
        <v>21</v>
      </c>
      <c r="P517" s="6" t="s">
        <v>36</v>
      </c>
      <c r="Q517" s="6" t="str">
        <f aca="false">IF(AND(rittenfreddie[[#This Row],[Vervoersmiddel]]="Super Soco CPx 2021 electrische scooter",rittenfreddie[[#This Row],[Band type]]="Zomer"),"Cordial","Heidenau K66 M+S")</f>
        <v>Cordial</v>
      </c>
    </row>
    <row r="518" customFormat="false" ht="13.8" hidden="false" customHeight="false" outlineLevel="0" collapsed="false">
      <c r="A518" s="0" t="n">
        <v>517</v>
      </c>
      <c r="B518" s="1" t="n">
        <v>44826</v>
      </c>
      <c r="C518" s="2" t="n">
        <f aca="false">YEAR(B518)</f>
        <v>2022</v>
      </c>
      <c r="D518" s="2" t="n">
        <f aca="false">WEEKNUM(B518,1)</f>
        <v>39</v>
      </c>
      <c r="E518" s="16" t="s">
        <v>17</v>
      </c>
      <c r="F518" s="16" t="s">
        <v>18</v>
      </c>
      <c r="G518" s="3" t="n">
        <v>15091</v>
      </c>
      <c r="H518" s="3" t="n">
        <v>15127</v>
      </c>
      <c r="I518" s="4" t="n">
        <f aca="false">H518-G518</f>
        <v>36</v>
      </c>
      <c r="J518" s="4" t="n">
        <v>5</v>
      </c>
      <c r="K518" s="4" t="n">
        <v>58</v>
      </c>
      <c r="L518" s="4" t="n">
        <v>11</v>
      </c>
      <c r="M518" s="4" t="n">
        <f aca="false">rittenfreddie[[#This Row],[Batt.perc.vertrek]]-rittenfreddie[[#This Row],[Batt.perc.aankomst]]</f>
        <v>47</v>
      </c>
      <c r="N518" s="25" t="n">
        <f aca="false">rittenfreddie[[#This Row],[Gereden kilometers]]/rittenfreddie[[#This Row],[Batt.perc.verbruikt]]</f>
        <v>0.765957446808511</v>
      </c>
      <c r="O518" s="6" t="s">
        <v>21</v>
      </c>
      <c r="P518" s="6" t="s">
        <v>36</v>
      </c>
      <c r="Q518" s="6" t="str">
        <f aca="false">IF(AND(rittenfreddie[[#This Row],[Vervoersmiddel]]="Super Soco CPx 2021 electrische scooter",rittenfreddie[[#This Row],[Band type]]="Zomer"),"Cordial","Heidenau K66 M+S")</f>
        <v>Cordial</v>
      </c>
    </row>
    <row r="519" customFormat="false" ht="13.8" hidden="false" customHeight="false" outlineLevel="0" collapsed="false">
      <c r="A519" s="0" t="n">
        <v>518</v>
      </c>
      <c r="B519" s="1" t="n">
        <v>44826</v>
      </c>
      <c r="C519" s="2" t="n">
        <f aca="false">YEAR(B519)</f>
        <v>2022</v>
      </c>
      <c r="D519" s="2" t="n">
        <f aca="false">WEEKNUM(B519,1)</f>
        <v>39</v>
      </c>
      <c r="E519" s="16" t="s">
        <v>18</v>
      </c>
      <c r="F519" s="0" t="s">
        <v>17</v>
      </c>
      <c r="G519" s="3" t="n">
        <v>15127</v>
      </c>
      <c r="H519" s="3" t="n">
        <v>15162</v>
      </c>
      <c r="I519" s="4" t="n">
        <f aca="false">H519-G519</f>
        <v>35</v>
      </c>
      <c r="J519" s="4" t="n">
        <v>15</v>
      </c>
      <c r="K519" s="4" t="n">
        <v>100</v>
      </c>
      <c r="L519" s="4" t="n">
        <v>59</v>
      </c>
      <c r="M519" s="4" t="n">
        <f aca="false">rittenfreddie[[#This Row],[Batt.perc.vertrek]]-rittenfreddie[[#This Row],[Batt.perc.aankomst]]</f>
        <v>41</v>
      </c>
      <c r="N519" s="25" t="n">
        <f aca="false">rittenfreddie[[#This Row],[Gereden kilometers]]/rittenfreddie[[#This Row],[Batt.perc.verbruikt]]</f>
        <v>0.853658536585366</v>
      </c>
      <c r="O519" s="6" t="s">
        <v>21</v>
      </c>
      <c r="P519" s="6" t="s">
        <v>36</v>
      </c>
      <c r="Q519" s="6" t="str">
        <f aca="false">IF(AND(rittenfreddie[[#This Row],[Vervoersmiddel]]="Super Soco CPx 2021 electrische scooter",rittenfreddie[[#This Row],[Band type]]="Zomer"),"Cordial","Heidenau K66 M+S")</f>
        <v>Cordial</v>
      </c>
    </row>
    <row r="520" customFormat="false" ht="13.8" hidden="false" customHeight="false" outlineLevel="0" collapsed="false">
      <c r="A520" s="0" t="n">
        <v>519</v>
      </c>
      <c r="B520" s="1" t="n">
        <v>44827</v>
      </c>
      <c r="C520" s="2" t="n">
        <f aca="false">YEAR(B520)</f>
        <v>2022</v>
      </c>
      <c r="D520" s="2" t="n">
        <f aca="false">WEEKNUM(B520,1)</f>
        <v>39</v>
      </c>
      <c r="E520" s="16" t="s">
        <v>17</v>
      </c>
      <c r="F520" s="16" t="s">
        <v>18</v>
      </c>
      <c r="G520" s="3" t="n">
        <v>15162</v>
      </c>
      <c r="H520" s="3" t="n">
        <v>15198</v>
      </c>
      <c r="I520" s="4" t="n">
        <f aca="false">H520-G520</f>
        <v>36</v>
      </c>
      <c r="J520" s="4" t="n">
        <v>5</v>
      </c>
      <c r="K520" s="4" t="n">
        <v>59</v>
      </c>
      <c r="L520" s="4" t="n">
        <v>13</v>
      </c>
      <c r="M520" s="4" t="n">
        <f aca="false">rittenfreddie[[#This Row],[Batt.perc.vertrek]]-rittenfreddie[[#This Row],[Batt.perc.aankomst]]</f>
        <v>46</v>
      </c>
      <c r="N520" s="25" t="n">
        <f aca="false">rittenfreddie[[#This Row],[Gereden kilometers]]/rittenfreddie[[#This Row],[Batt.perc.verbruikt]]</f>
        <v>0.782608695652174</v>
      </c>
      <c r="O520" s="6" t="s">
        <v>21</v>
      </c>
      <c r="P520" s="6" t="s">
        <v>36</v>
      </c>
      <c r="Q520" s="6" t="str">
        <f aca="false">IF(AND(rittenfreddie[[#This Row],[Vervoersmiddel]]="Super Soco CPx 2021 electrische scooter",rittenfreddie[[#This Row],[Band type]]="Zomer"),"Cordial","Heidenau K66 M+S")</f>
        <v>Cordial</v>
      </c>
    </row>
    <row r="521" customFormat="false" ht="13.8" hidden="false" customHeight="false" outlineLevel="0" collapsed="false">
      <c r="A521" s="0" t="n">
        <v>520</v>
      </c>
      <c r="B521" s="1" t="n">
        <v>44827</v>
      </c>
      <c r="C521" s="2" t="n">
        <f aca="false">YEAR(B521)</f>
        <v>2022</v>
      </c>
      <c r="D521" s="2" t="n">
        <f aca="false">WEEKNUM(B521,1)</f>
        <v>39</v>
      </c>
      <c r="E521" s="16" t="s">
        <v>18</v>
      </c>
      <c r="F521" s="0" t="s">
        <v>17</v>
      </c>
      <c r="G521" s="3" t="n">
        <v>15198</v>
      </c>
      <c r="H521" s="3" t="n">
        <v>15234</v>
      </c>
      <c r="I521" s="4" t="n">
        <f aca="false">H521-G521</f>
        <v>36</v>
      </c>
      <c r="J521" s="4" t="n">
        <v>14</v>
      </c>
      <c r="K521" s="4" t="n">
        <v>100</v>
      </c>
      <c r="L521" s="4" t="n">
        <v>58</v>
      </c>
      <c r="M521" s="4" t="n">
        <f aca="false">rittenfreddie[[#This Row],[Batt.perc.vertrek]]-rittenfreddie[[#This Row],[Batt.perc.aankomst]]</f>
        <v>42</v>
      </c>
      <c r="N521" s="25" t="n">
        <f aca="false">rittenfreddie[[#This Row],[Gereden kilometers]]/rittenfreddie[[#This Row],[Batt.perc.verbruikt]]</f>
        <v>0.857142857142857</v>
      </c>
      <c r="O521" s="6" t="s">
        <v>21</v>
      </c>
      <c r="P521" s="6" t="s">
        <v>36</v>
      </c>
      <c r="Q521" s="6" t="str">
        <f aca="false">IF(AND(rittenfreddie[[#This Row],[Vervoersmiddel]]="Super Soco CPx 2021 electrische scooter",rittenfreddie[[#This Row],[Band type]]="Zomer"),"Cordial","Heidenau K66 M+S")</f>
        <v>Cordial</v>
      </c>
    </row>
    <row r="522" customFormat="false" ht="13.8" hidden="false" customHeight="false" outlineLevel="0" collapsed="false">
      <c r="A522" s="0" t="n">
        <v>521</v>
      </c>
      <c r="B522" s="1" t="n">
        <v>44830</v>
      </c>
      <c r="C522" s="2" t="n">
        <f aca="false">YEAR(B522)</f>
        <v>2022</v>
      </c>
      <c r="D522" s="2" t="n">
        <f aca="false">WEEKNUM(B522,1)</f>
        <v>40</v>
      </c>
      <c r="E522" s="16" t="s">
        <v>17</v>
      </c>
      <c r="F522" s="16" t="s">
        <v>18</v>
      </c>
      <c r="G522" s="3" t="n">
        <v>15234</v>
      </c>
      <c r="H522" s="3" t="n">
        <v>15270</v>
      </c>
      <c r="I522" s="4" t="n">
        <f aca="false">H522-G522</f>
        <v>36</v>
      </c>
      <c r="J522" s="4" t="n">
        <v>10</v>
      </c>
      <c r="K522" s="4" t="n">
        <v>58</v>
      </c>
      <c r="L522" s="4" t="n">
        <v>13</v>
      </c>
      <c r="M522" s="4" t="n">
        <f aca="false">rittenfreddie[[#This Row],[Batt.perc.vertrek]]-rittenfreddie[[#This Row],[Batt.perc.aankomst]]</f>
        <v>45</v>
      </c>
      <c r="N522" s="25" t="n">
        <f aca="false">rittenfreddie[[#This Row],[Gereden kilometers]]/rittenfreddie[[#This Row],[Batt.perc.verbruikt]]</f>
        <v>0.8</v>
      </c>
      <c r="O522" s="6" t="s">
        <v>21</v>
      </c>
      <c r="P522" s="6" t="s">
        <v>36</v>
      </c>
      <c r="Q522" s="6" t="str">
        <f aca="false">IF(AND(rittenfreddie[[#This Row],[Vervoersmiddel]]="Super Soco CPx 2021 electrische scooter",rittenfreddie[[#This Row],[Band type]]="Zomer"),"Cordial","Heidenau K66 M+S")</f>
        <v>Cordial</v>
      </c>
    </row>
    <row r="523" customFormat="false" ht="13.8" hidden="false" customHeight="false" outlineLevel="0" collapsed="false">
      <c r="A523" s="0" t="n">
        <v>522</v>
      </c>
      <c r="B523" s="1" t="n">
        <v>44830</v>
      </c>
      <c r="C523" s="2" t="n">
        <f aca="false">YEAR(B523)</f>
        <v>2022</v>
      </c>
      <c r="D523" s="2" t="n">
        <f aca="false">WEEKNUM(B523,1)</f>
        <v>40</v>
      </c>
      <c r="E523" s="16" t="s">
        <v>18</v>
      </c>
      <c r="F523" s="0" t="s">
        <v>17</v>
      </c>
      <c r="G523" s="3" t="n">
        <v>15270</v>
      </c>
      <c r="H523" s="3" t="n">
        <v>15306</v>
      </c>
      <c r="I523" s="4" t="n">
        <f aca="false">H523-G523</f>
        <v>36</v>
      </c>
      <c r="J523" s="4" t="n">
        <v>12</v>
      </c>
      <c r="K523" s="4" t="n">
        <v>100</v>
      </c>
      <c r="L523" s="4" t="n">
        <v>53</v>
      </c>
      <c r="M523" s="4" t="n">
        <f aca="false">rittenfreddie[[#This Row],[Batt.perc.vertrek]]-rittenfreddie[[#This Row],[Batt.perc.aankomst]]</f>
        <v>47</v>
      </c>
      <c r="N523" s="25" t="n">
        <f aca="false">rittenfreddie[[#This Row],[Gereden kilometers]]/rittenfreddie[[#This Row],[Batt.perc.verbruikt]]</f>
        <v>0.765957446808511</v>
      </c>
      <c r="O523" s="6" t="s">
        <v>21</v>
      </c>
      <c r="P523" s="6" t="s">
        <v>36</v>
      </c>
      <c r="Q523" s="6" t="str">
        <f aca="false">IF(AND(rittenfreddie[[#This Row],[Vervoersmiddel]]="Super Soco CPx 2021 electrische scooter",rittenfreddie[[#This Row],[Band type]]="Zomer"),"Cordial","Heidenau K66 M+S")</f>
        <v>Cordial</v>
      </c>
    </row>
    <row r="524" customFormat="false" ht="13.8" hidden="false" customHeight="false" outlineLevel="0" collapsed="false">
      <c r="A524" s="0" t="n">
        <v>523</v>
      </c>
      <c r="B524" s="1" t="n">
        <v>44831</v>
      </c>
      <c r="C524" s="2" t="n">
        <f aca="false">YEAR(B524)</f>
        <v>2022</v>
      </c>
      <c r="D524" s="2" t="n">
        <f aca="false">WEEKNUM(B524,1)</f>
        <v>40</v>
      </c>
      <c r="E524" s="16" t="s">
        <v>17</v>
      </c>
      <c r="F524" s="16" t="s">
        <v>18</v>
      </c>
      <c r="G524" s="3" t="n">
        <v>15306</v>
      </c>
      <c r="H524" s="3" t="n">
        <v>15341</v>
      </c>
      <c r="I524" s="4" t="n">
        <f aca="false">H524-G524</f>
        <v>35</v>
      </c>
      <c r="J524" s="4" t="n">
        <v>8</v>
      </c>
      <c r="K524" s="4" t="n">
        <v>53</v>
      </c>
      <c r="L524" s="4" t="n">
        <v>7</v>
      </c>
      <c r="M524" s="4" t="n">
        <f aca="false">rittenfreddie[[#This Row],[Batt.perc.vertrek]]-rittenfreddie[[#This Row],[Batt.perc.aankomst]]</f>
        <v>46</v>
      </c>
      <c r="N524" s="25" t="n">
        <f aca="false">rittenfreddie[[#This Row],[Gereden kilometers]]/rittenfreddie[[#This Row],[Batt.perc.verbruikt]]</f>
        <v>0.760869565217391</v>
      </c>
      <c r="O524" s="6" t="s">
        <v>21</v>
      </c>
      <c r="P524" s="6" t="s">
        <v>36</v>
      </c>
      <c r="Q524" s="6" t="str">
        <f aca="false">IF(AND(rittenfreddie[[#This Row],[Vervoersmiddel]]="Super Soco CPx 2021 electrische scooter",rittenfreddie[[#This Row],[Band type]]="Zomer"),"Cordial","Heidenau K66 M+S")</f>
        <v>Cordial</v>
      </c>
    </row>
    <row r="525" customFormat="false" ht="13.8" hidden="false" customHeight="false" outlineLevel="0" collapsed="false">
      <c r="A525" s="0" t="n">
        <v>524</v>
      </c>
      <c r="B525" s="1" t="n">
        <v>44831</v>
      </c>
      <c r="C525" s="2" t="n">
        <f aca="false">YEAR(B525)</f>
        <v>2022</v>
      </c>
      <c r="D525" s="2" t="n">
        <f aca="false">WEEKNUM(B525,1)</f>
        <v>40</v>
      </c>
      <c r="E525" s="16" t="s">
        <v>18</v>
      </c>
      <c r="F525" s="0" t="s">
        <v>17</v>
      </c>
      <c r="G525" s="3" t="n">
        <v>15341</v>
      </c>
      <c r="H525" s="3" t="n">
        <v>15378</v>
      </c>
      <c r="I525" s="4" t="n">
        <f aca="false">H525-G525</f>
        <v>37</v>
      </c>
      <c r="J525" s="4" t="n">
        <v>9</v>
      </c>
      <c r="K525" s="4" t="n">
        <v>100</v>
      </c>
      <c r="L525" s="4" t="n">
        <v>54</v>
      </c>
      <c r="M525" s="4" t="n">
        <f aca="false">rittenfreddie[[#This Row],[Batt.perc.vertrek]]-rittenfreddie[[#This Row],[Batt.perc.aankomst]]</f>
        <v>46</v>
      </c>
      <c r="N525" s="25" t="n">
        <f aca="false">rittenfreddie[[#This Row],[Gereden kilometers]]/rittenfreddie[[#This Row],[Batt.perc.verbruikt]]</f>
        <v>0.804347826086957</v>
      </c>
      <c r="O525" s="6" t="s">
        <v>21</v>
      </c>
      <c r="P525" s="6" t="s">
        <v>36</v>
      </c>
      <c r="Q525" s="6" t="str">
        <f aca="false">IF(AND(rittenfreddie[[#This Row],[Vervoersmiddel]]="Super Soco CPx 2021 electrische scooter",rittenfreddie[[#This Row],[Band type]]="Zomer"),"Cordial","Heidenau K66 M+S")</f>
        <v>Cordial</v>
      </c>
    </row>
    <row r="526" customFormat="false" ht="13.8" hidden="false" customHeight="false" outlineLevel="0" collapsed="false">
      <c r="A526" s="0" t="n">
        <v>525</v>
      </c>
      <c r="B526" s="1" t="n">
        <v>44832</v>
      </c>
      <c r="C526" s="2" t="n">
        <f aca="false">YEAR(B526)</f>
        <v>2022</v>
      </c>
      <c r="D526" s="2" t="n">
        <f aca="false">WEEKNUM(B526,1)</f>
        <v>40</v>
      </c>
      <c r="E526" s="16" t="s">
        <v>17</v>
      </c>
      <c r="F526" s="16" t="s">
        <v>18</v>
      </c>
      <c r="G526" s="3" t="n">
        <v>15378</v>
      </c>
      <c r="H526" s="3" t="n">
        <v>15413</v>
      </c>
      <c r="I526" s="4" t="n">
        <f aca="false">H526-G526</f>
        <v>35</v>
      </c>
      <c r="J526" s="4" t="n">
        <v>5</v>
      </c>
      <c r="K526" s="4" t="n">
        <v>54</v>
      </c>
      <c r="L526" s="4" t="n">
        <v>10</v>
      </c>
      <c r="M526" s="4" t="n">
        <f aca="false">rittenfreddie[[#This Row],[Batt.perc.vertrek]]-rittenfreddie[[#This Row],[Batt.perc.aankomst]]</f>
        <v>44</v>
      </c>
      <c r="N526" s="25" t="n">
        <f aca="false">rittenfreddie[[#This Row],[Gereden kilometers]]/rittenfreddie[[#This Row],[Batt.perc.verbruikt]]</f>
        <v>0.795454545454545</v>
      </c>
      <c r="O526" s="6" t="s">
        <v>21</v>
      </c>
      <c r="P526" s="6" t="s">
        <v>36</v>
      </c>
      <c r="Q526" s="6" t="str">
        <f aca="false">IF(AND(rittenfreddie[[#This Row],[Vervoersmiddel]]="Super Soco CPx 2021 electrische scooter",rittenfreddie[[#This Row],[Band type]]="Zomer"),"Cordial","Heidenau K66 M+S")</f>
        <v>Cordial</v>
      </c>
    </row>
    <row r="527" customFormat="false" ht="13.8" hidden="false" customHeight="false" outlineLevel="0" collapsed="false">
      <c r="A527" s="0" t="n">
        <v>526</v>
      </c>
      <c r="B527" s="1" t="n">
        <v>44832</v>
      </c>
      <c r="C527" s="2" t="n">
        <f aca="false">YEAR(B527)</f>
        <v>2022</v>
      </c>
      <c r="D527" s="2" t="n">
        <f aca="false">WEEKNUM(B527,1)</f>
        <v>40</v>
      </c>
      <c r="E527" s="16" t="s">
        <v>18</v>
      </c>
      <c r="F527" s="0" t="s">
        <v>17</v>
      </c>
      <c r="G527" s="3" t="n">
        <v>15413</v>
      </c>
      <c r="H527" s="3" t="n">
        <v>15449</v>
      </c>
      <c r="I527" s="4" t="n">
        <f aca="false">H527-G527</f>
        <v>36</v>
      </c>
      <c r="J527" s="4" t="n">
        <v>12</v>
      </c>
      <c r="K527" s="4" t="n">
        <v>100</v>
      </c>
      <c r="L527" s="4" t="n">
        <v>60</v>
      </c>
      <c r="M527" s="4" t="n">
        <f aca="false">rittenfreddie[[#This Row],[Batt.perc.vertrek]]-rittenfreddie[[#This Row],[Batt.perc.aankomst]]</f>
        <v>40</v>
      </c>
      <c r="N527" s="25" t="n">
        <f aca="false">rittenfreddie[[#This Row],[Gereden kilometers]]/rittenfreddie[[#This Row],[Batt.perc.verbruikt]]</f>
        <v>0.9</v>
      </c>
      <c r="O527" s="6" t="s">
        <v>21</v>
      </c>
      <c r="P527" s="6" t="s">
        <v>36</v>
      </c>
      <c r="Q527" s="6" t="str">
        <f aca="false">IF(AND(rittenfreddie[[#This Row],[Vervoersmiddel]]="Super Soco CPx 2021 electrische scooter",rittenfreddie[[#This Row],[Band type]]="Zomer"),"Cordial","Heidenau K66 M+S")</f>
        <v>Cordial</v>
      </c>
    </row>
    <row r="528" customFormat="false" ht="13.8" hidden="false" customHeight="false" outlineLevel="0" collapsed="false">
      <c r="A528" s="0" t="n">
        <v>527</v>
      </c>
      <c r="B528" s="1" t="n">
        <v>44833</v>
      </c>
      <c r="C528" s="2" t="n">
        <f aca="false">YEAR(B528)</f>
        <v>2022</v>
      </c>
      <c r="D528" s="2" t="n">
        <f aca="false">WEEKNUM(B528,1)</f>
        <v>40</v>
      </c>
      <c r="E528" s="16" t="s">
        <v>17</v>
      </c>
      <c r="F528" s="16" t="s">
        <v>18</v>
      </c>
      <c r="G528" s="3" t="n">
        <v>15449</v>
      </c>
      <c r="H528" s="3" t="n">
        <v>15484</v>
      </c>
      <c r="I528" s="4" t="n">
        <f aca="false">H528-G528</f>
        <v>35</v>
      </c>
      <c r="J528" s="4" t="n">
        <v>3</v>
      </c>
      <c r="K528" s="4" t="n">
        <v>60</v>
      </c>
      <c r="L528" s="4" t="n">
        <v>13</v>
      </c>
      <c r="M528" s="4" t="n">
        <f aca="false">rittenfreddie[[#This Row],[Batt.perc.vertrek]]-rittenfreddie[[#This Row],[Batt.perc.aankomst]]</f>
        <v>47</v>
      </c>
      <c r="N528" s="25" t="n">
        <f aca="false">rittenfreddie[[#This Row],[Gereden kilometers]]/rittenfreddie[[#This Row],[Batt.perc.verbruikt]]</f>
        <v>0.74468085106383</v>
      </c>
      <c r="O528" s="6" t="s">
        <v>21</v>
      </c>
      <c r="P528" s="6" t="s">
        <v>36</v>
      </c>
      <c r="Q528" s="6" t="str">
        <f aca="false">IF(AND(rittenfreddie[[#This Row],[Vervoersmiddel]]="Super Soco CPx 2021 electrische scooter",rittenfreddie[[#This Row],[Band type]]="Zomer"),"Cordial","Heidenau K66 M+S")</f>
        <v>Cordial</v>
      </c>
    </row>
    <row r="529" customFormat="false" ht="13.8" hidden="false" customHeight="false" outlineLevel="0" collapsed="false">
      <c r="A529" s="0" t="n">
        <v>528</v>
      </c>
      <c r="B529" s="1" t="n">
        <v>44833</v>
      </c>
      <c r="C529" s="2" t="n">
        <f aca="false">YEAR(B529)</f>
        <v>2022</v>
      </c>
      <c r="D529" s="2" t="n">
        <f aca="false">WEEKNUM(B529,1)</f>
        <v>40</v>
      </c>
      <c r="E529" s="16" t="s">
        <v>18</v>
      </c>
      <c r="F529" s="0" t="s">
        <v>17</v>
      </c>
      <c r="G529" s="3" t="n">
        <v>15484</v>
      </c>
      <c r="H529" s="3" t="n">
        <v>15523</v>
      </c>
      <c r="I529" s="4" t="n">
        <f aca="false">H529-G529</f>
        <v>39</v>
      </c>
      <c r="J529" s="4" t="n">
        <v>12</v>
      </c>
      <c r="K529" s="4" t="n">
        <v>100</v>
      </c>
      <c r="L529" s="4" t="n">
        <v>56</v>
      </c>
      <c r="M529" s="4" t="n">
        <f aca="false">rittenfreddie[[#This Row],[Batt.perc.vertrek]]-rittenfreddie[[#This Row],[Batt.perc.aankomst]]</f>
        <v>44</v>
      </c>
      <c r="N529" s="25" t="n">
        <f aca="false">rittenfreddie[[#This Row],[Gereden kilometers]]/rittenfreddie[[#This Row],[Batt.perc.verbruikt]]</f>
        <v>0.886363636363636</v>
      </c>
      <c r="O529" s="6" t="s">
        <v>21</v>
      </c>
      <c r="P529" s="6" t="s">
        <v>36</v>
      </c>
      <c r="Q529" s="6" t="str">
        <f aca="false">IF(AND(rittenfreddie[[#This Row],[Vervoersmiddel]]="Super Soco CPx 2021 electrische scooter",rittenfreddie[[#This Row],[Band type]]="Zomer"),"Cordial","Heidenau K66 M+S")</f>
        <v>Cordial</v>
      </c>
    </row>
    <row r="530" customFormat="false" ht="13.8" hidden="false" customHeight="false" outlineLevel="0" collapsed="false">
      <c r="A530" s="0" t="n">
        <v>529</v>
      </c>
      <c r="B530" s="1" t="n">
        <v>44834</v>
      </c>
      <c r="C530" s="2" t="n">
        <f aca="false">YEAR(B530)</f>
        <v>2022</v>
      </c>
      <c r="D530" s="2" t="n">
        <f aca="false">WEEKNUM(B530,1)</f>
        <v>40</v>
      </c>
      <c r="E530" s="16" t="s">
        <v>17</v>
      </c>
      <c r="F530" s="16" t="s">
        <v>18</v>
      </c>
      <c r="G530" s="3" t="n">
        <v>15523</v>
      </c>
      <c r="H530" s="3" t="n">
        <v>15559</v>
      </c>
      <c r="I530" s="4" t="n">
        <f aca="false">H530-G530</f>
        <v>36</v>
      </c>
      <c r="J530" s="4" t="n">
        <v>4</v>
      </c>
      <c r="K530" s="4" t="n">
        <v>56</v>
      </c>
      <c r="L530" s="4" t="n">
        <v>9</v>
      </c>
      <c r="M530" s="4" t="n">
        <f aca="false">rittenfreddie[[#This Row],[Batt.perc.vertrek]]-rittenfreddie[[#This Row],[Batt.perc.aankomst]]</f>
        <v>47</v>
      </c>
      <c r="N530" s="25" t="n">
        <f aca="false">rittenfreddie[[#This Row],[Gereden kilometers]]/rittenfreddie[[#This Row],[Batt.perc.verbruikt]]</f>
        <v>0.765957446808511</v>
      </c>
      <c r="O530" s="6" t="s">
        <v>21</v>
      </c>
      <c r="P530" s="6" t="s">
        <v>36</v>
      </c>
      <c r="Q530" s="6" t="str">
        <f aca="false">IF(AND(rittenfreddie[[#This Row],[Vervoersmiddel]]="Super Soco CPx 2021 electrische scooter",rittenfreddie[[#This Row],[Band type]]="Zomer"),"Cordial","Heidenau K66 M+S")</f>
        <v>Cordial</v>
      </c>
    </row>
    <row r="531" customFormat="false" ht="13.8" hidden="false" customHeight="false" outlineLevel="0" collapsed="false">
      <c r="A531" s="0" t="n">
        <v>530</v>
      </c>
      <c r="B531" s="1" t="n">
        <v>44834</v>
      </c>
      <c r="C531" s="2" t="n">
        <f aca="false">YEAR(B531)</f>
        <v>2022</v>
      </c>
      <c r="D531" s="2" t="n">
        <f aca="false">WEEKNUM(B531,1)</f>
        <v>40</v>
      </c>
      <c r="E531" s="16" t="s">
        <v>18</v>
      </c>
      <c r="F531" s="0" t="s">
        <v>17</v>
      </c>
      <c r="G531" s="3" t="n">
        <v>15559</v>
      </c>
      <c r="H531" s="3" t="n">
        <v>15595</v>
      </c>
      <c r="I531" s="4" t="n">
        <f aca="false">H531-G531</f>
        <v>36</v>
      </c>
      <c r="J531" s="4" t="n">
        <v>16</v>
      </c>
      <c r="K531" s="4" t="n">
        <v>100</v>
      </c>
      <c r="L531" s="4" t="n">
        <v>56</v>
      </c>
      <c r="M531" s="4" t="n">
        <f aca="false">rittenfreddie[[#This Row],[Batt.perc.vertrek]]-rittenfreddie[[#This Row],[Batt.perc.aankomst]]</f>
        <v>44</v>
      </c>
      <c r="N531" s="25" t="n">
        <f aca="false">rittenfreddie[[#This Row],[Gereden kilometers]]/rittenfreddie[[#This Row],[Batt.perc.verbruikt]]</f>
        <v>0.818181818181818</v>
      </c>
      <c r="O531" s="6" t="s">
        <v>21</v>
      </c>
      <c r="P531" s="6" t="s">
        <v>36</v>
      </c>
      <c r="Q531" s="6" t="str">
        <f aca="false">IF(AND(rittenfreddie[[#This Row],[Vervoersmiddel]]="Super Soco CPx 2021 electrische scooter",rittenfreddie[[#This Row],[Band type]]="Zomer"),"Cordial","Heidenau K66 M+S")</f>
        <v>Cordial</v>
      </c>
    </row>
    <row r="532" customFormat="false" ht="13.8" hidden="false" customHeight="false" outlineLevel="0" collapsed="false">
      <c r="A532" s="0" t="n">
        <v>531</v>
      </c>
      <c r="B532" s="1" t="n">
        <v>44837</v>
      </c>
      <c r="C532" s="2" t="n">
        <f aca="false">YEAR(B532)</f>
        <v>2022</v>
      </c>
      <c r="D532" s="2" t="n">
        <f aca="false">WEEKNUM(B532,1)</f>
        <v>41</v>
      </c>
      <c r="E532" s="16" t="s">
        <v>17</v>
      </c>
      <c r="F532" s="16" t="s">
        <v>18</v>
      </c>
      <c r="G532" s="3" t="n">
        <v>15595</v>
      </c>
      <c r="H532" s="3" t="n">
        <v>15631</v>
      </c>
      <c r="I532" s="4" t="n">
        <f aca="false">H532-G532</f>
        <v>36</v>
      </c>
      <c r="J532" s="4" t="s">
        <v>26</v>
      </c>
      <c r="K532" s="4" t="n">
        <v>56</v>
      </c>
      <c r="L532" s="4" t="n">
        <v>11</v>
      </c>
      <c r="M532" s="4" t="n">
        <f aca="false">rittenfreddie[[#This Row],[Batt.perc.vertrek]]-rittenfreddie[[#This Row],[Batt.perc.aankomst]]</f>
        <v>45</v>
      </c>
      <c r="N532" s="25" t="n">
        <f aca="false">rittenfreddie[[#This Row],[Gereden kilometers]]/rittenfreddie[[#This Row],[Batt.perc.verbruikt]]</f>
        <v>0.8</v>
      </c>
      <c r="O532" s="6" t="s">
        <v>21</v>
      </c>
      <c r="P532" s="6" t="s">
        <v>36</v>
      </c>
      <c r="Q532" s="6" t="str">
        <f aca="false">IF(AND(rittenfreddie[[#This Row],[Vervoersmiddel]]="Super Soco CPx 2021 electrische scooter",rittenfreddie[[#This Row],[Band type]]="Zomer"),"Cordial","Heidenau K66 M+S")</f>
        <v>Cordial</v>
      </c>
    </row>
    <row r="533" customFormat="false" ht="13.8" hidden="false" customHeight="false" outlineLevel="0" collapsed="false">
      <c r="A533" s="0" t="n">
        <v>532</v>
      </c>
      <c r="B533" s="1" t="n">
        <v>44837</v>
      </c>
      <c r="C533" s="2" t="n">
        <f aca="false">YEAR(B533)</f>
        <v>2022</v>
      </c>
      <c r="D533" s="2" t="n">
        <f aca="false">WEEKNUM(B533,1)</f>
        <v>41</v>
      </c>
      <c r="E533" s="16" t="s">
        <v>18</v>
      </c>
      <c r="F533" s="0" t="s">
        <v>17</v>
      </c>
      <c r="G533" s="3" t="n">
        <v>15631</v>
      </c>
      <c r="H533" s="3" t="n">
        <v>15666</v>
      </c>
      <c r="I533" s="4" t="n">
        <f aca="false">H533-G533</f>
        <v>35</v>
      </c>
      <c r="J533" s="4" t="n">
        <v>16</v>
      </c>
      <c r="K533" s="4" t="n">
        <v>100</v>
      </c>
      <c r="L533" s="4" t="n">
        <v>60</v>
      </c>
      <c r="M533" s="4" t="n">
        <f aca="false">rittenfreddie[[#This Row],[Batt.perc.vertrek]]-rittenfreddie[[#This Row],[Batt.perc.aankomst]]</f>
        <v>40</v>
      </c>
      <c r="N533" s="25" t="n">
        <f aca="false">rittenfreddie[[#This Row],[Gereden kilometers]]/rittenfreddie[[#This Row],[Batt.perc.verbruikt]]</f>
        <v>0.875</v>
      </c>
      <c r="O533" s="6" t="s">
        <v>21</v>
      </c>
      <c r="P533" s="6" t="s">
        <v>36</v>
      </c>
      <c r="Q533" s="6" t="str">
        <f aca="false">IF(AND(rittenfreddie[[#This Row],[Vervoersmiddel]]="Super Soco CPx 2021 electrische scooter",rittenfreddie[[#This Row],[Band type]]="Zomer"),"Cordial","Heidenau K66 M+S")</f>
        <v>Cordial</v>
      </c>
    </row>
    <row r="534" customFormat="false" ht="13.8" hidden="false" customHeight="false" outlineLevel="0" collapsed="false">
      <c r="A534" s="0" t="n">
        <v>533</v>
      </c>
      <c r="B534" s="1" t="n">
        <v>44838</v>
      </c>
      <c r="C534" s="2" t="n">
        <f aca="false">YEAR(B534)</f>
        <v>2022</v>
      </c>
      <c r="D534" s="2" t="n">
        <f aca="false">WEEKNUM(B534,1)</f>
        <v>41</v>
      </c>
      <c r="E534" s="16" t="s">
        <v>17</v>
      </c>
      <c r="F534" s="16" t="s">
        <v>18</v>
      </c>
      <c r="G534" s="3" t="n">
        <v>15666</v>
      </c>
      <c r="H534" s="3" t="n">
        <v>15702</v>
      </c>
      <c r="I534" s="4" t="n">
        <f aca="false">H534-G534</f>
        <v>36</v>
      </c>
      <c r="J534" s="4" t="s">
        <v>26</v>
      </c>
      <c r="K534" s="4" t="n">
        <v>60</v>
      </c>
      <c r="L534" s="4" t="n">
        <v>16</v>
      </c>
      <c r="M534" s="4" t="n">
        <f aca="false">rittenfreddie[[#This Row],[Batt.perc.vertrek]]-rittenfreddie[[#This Row],[Batt.perc.aankomst]]</f>
        <v>44</v>
      </c>
      <c r="N534" s="25" t="n">
        <f aca="false">rittenfreddie[[#This Row],[Gereden kilometers]]/rittenfreddie[[#This Row],[Batt.perc.verbruikt]]</f>
        <v>0.818181818181818</v>
      </c>
      <c r="O534" s="6" t="s">
        <v>21</v>
      </c>
      <c r="P534" s="6" t="s">
        <v>36</v>
      </c>
      <c r="Q534" s="6" t="str">
        <f aca="false">IF(AND(rittenfreddie[[#This Row],[Vervoersmiddel]]="Super Soco CPx 2021 electrische scooter",rittenfreddie[[#This Row],[Band type]]="Zomer"),"Cordial","Heidenau K66 M+S")</f>
        <v>Cordial</v>
      </c>
    </row>
    <row r="535" customFormat="false" ht="13.8" hidden="false" customHeight="false" outlineLevel="0" collapsed="false">
      <c r="A535" s="0" t="n">
        <v>534</v>
      </c>
      <c r="B535" s="1" t="n">
        <v>44838</v>
      </c>
      <c r="C535" s="2" t="n">
        <f aca="false">YEAR(B535)</f>
        <v>2022</v>
      </c>
      <c r="D535" s="2" t="n">
        <f aca="false">WEEKNUM(B535,1)</f>
        <v>41</v>
      </c>
      <c r="E535" s="16" t="s">
        <v>18</v>
      </c>
      <c r="F535" s="0" t="s">
        <v>17</v>
      </c>
      <c r="G535" s="3" t="n">
        <v>15702</v>
      </c>
      <c r="H535" s="3" t="n">
        <v>15738</v>
      </c>
      <c r="I535" s="4" t="n">
        <f aca="false">H535-G535</f>
        <v>36</v>
      </c>
      <c r="J535" s="4" t="n">
        <v>17</v>
      </c>
      <c r="K535" s="4" t="n">
        <v>100</v>
      </c>
      <c r="L535" s="4" t="n">
        <v>59</v>
      </c>
      <c r="M535" s="4" t="n">
        <f aca="false">rittenfreddie[[#This Row],[Batt.perc.vertrek]]-rittenfreddie[[#This Row],[Batt.perc.aankomst]]</f>
        <v>41</v>
      </c>
      <c r="N535" s="25" t="n">
        <f aca="false">rittenfreddie[[#This Row],[Gereden kilometers]]/rittenfreddie[[#This Row],[Batt.perc.verbruikt]]</f>
        <v>0.878048780487805</v>
      </c>
      <c r="O535" s="6" t="s">
        <v>21</v>
      </c>
      <c r="P535" s="6" t="s">
        <v>36</v>
      </c>
      <c r="Q535" s="6" t="str">
        <f aca="false">IF(AND(rittenfreddie[[#This Row],[Vervoersmiddel]]="Super Soco CPx 2021 electrische scooter",rittenfreddie[[#This Row],[Band type]]="Zomer"),"Cordial","Heidenau K66 M+S")</f>
        <v>Cordial</v>
      </c>
    </row>
    <row r="536" customFormat="false" ht="13.8" hidden="false" customHeight="false" outlineLevel="0" collapsed="false">
      <c r="A536" s="0" t="n">
        <v>535</v>
      </c>
      <c r="B536" s="1" t="n">
        <v>44839</v>
      </c>
      <c r="C536" s="2" t="n">
        <f aca="false">YEAR(B536)</f>
        <v>2022</v>
      </c>
      <c r="D536" s="2" t="n">
        <f aca="false">WEEKNUM(B536,1)</f>
        <v>41</v>
      </c>
      <c r="E536" s="16" t="s">
        <v>17</v>
      </c>
      <c r="F536" s="16" t="s">
        <v>18</v>
      </c>
      <c r="G536" s="3" t="n">
        <v>15738</v>
      </c>
      <c r="H536" s="3" t="n">
        <v>15773</v>
      </c>
      <c r="I536" s="4" t="n">
        <f aca="false">H536-G536</f>
        <v>35</v>
      </c>
      <c r="J536" s="4" t="s">
        <v>26</v>
      </c>
      <c r="K536" s="4" t="n">
        <v>59</v>
      </c>
      <c r="L536" s="4" t="n">
        <v>17</v>
      </c>
      <c r="M536" s="4" t="n">
        <f aca="false">rittenfreddie[[#This Row],[Batt.perc.vertrek]]-rittenfreddie[[#This Row],[Batt.perc.aankomst]]</f>
        <v>42</v>
      </c>
      <c r="N536" s="25" t="n">
        <f aca="false">rittenfreddie[[#This Row],[Gereden kilometers]]/rittenfreddie[[#This Row],[Batt.perc.verbruikt]]</f>
        <v>0.833333333333333</v>
      </c>
      <c r="O536" s="6" t="s">
        <v>21</v>
      </c>
      <c r="P536" s="6" t="s">
        <v>36</v>
      </c>
      <c r="Q536" s="6" t="str">
        <f aca="false">IF(AND(rittenfreddie[[#This Row],[Vervoersmiddel]]="Super Soco CPx 2021 electrische scooter",rittenfreddie[[#This Row],[Band type]]="Zomer"),"Cordial","Heidenau K66 M+S")</f>
        <v>Cordial</v>
      </c>
    </row>
    <row r="537" customFormat="false" ht="13.8" hidden="false" customHeight="false" outlineLevel="0" collapsed="false">
      <c r="A537" s="0" t="n">
        <v>536</v>
      </c>
      <c r="B537" s="1" t="n">
        <v>44839</v>
      </c>
      <c r="C537" s="2" t="n">
        <f aca="false">YEAR(B537)</f>
        <v>2022</v>
      </c>
      <c r="D537" s="2" t="n">
        <f aca="false">WEEKNUM(B537,1)</f>
        <v>41</v>
      </c>
      <c r="E537" s="16" t="s">
        <v>18</v>
      </c>
      <c r="F537" s="0" t="s">
        <v>17</v>
      </c>
      <c r="G537" s="3" t="n">
        <v>15773</v>
      </c>
      <c r="H537" s="3" t="n">
        <v>15810</v>
      </c>
      <c r="I537" s="4" t="n">
        <f aca="false">H537-G537</f>
        <v>37</v>
      </c>
      <c r="J537" s="4" t="n">
        <v>18</v>
      </c>
      <c r="K537" s="4" t="n">
        <v>100</v>
      </c>
      <c r="L537" s="4" t="n">
        <v>55</v>
      </c>
      <c r="M537" s="4" t="n">
        <f aca="false">rittenfreddie[[#This Row],[Batt.perc.vertrek]]-rittenfreddie[[#This Row],[Batt.perc.aankomst]]</f>
        <v>45</v>
      </c>
      <c r="N537" s="25" t="n">
        <f aca="false">rittenfreddie[[#This Row],[Gereden kilometers]]/rittenfreddie[[#This Row],[Batt.perc.verbruikt]]</f>
        <v>0.822222222222222</v>
      </c>
      <c r="O537" s="6" t="s">
        <v>21</v>
      </c>
      <c r="P537" s="6" t="s">
        <v>36</v>
      </c>
      <c r="Q537" s="6" t="str">
        <f aca="false">IF(AND(rittenfreddie[[#This Row],[Vervoersmiddel]]="Super Soco CPx 2021 electrische scooter",rittenfreddie[[#This Row],[Band type]]="Zomer"),"Cordial","Heidenau K66 M+S")</f>
        <v>Cordial</v>
      </c>
    </row>
    <row r="538" customFormat="false" ht="13.8" hidden="false" customHeight="false" outlineLevel="0" collapsed="false">
      <c r="A538" s="0" t="n">
        <v>537</v>
      </c>
      <c r="B538" s="1" t="n">
        <v>44840</v>
      </c>
      <c r="C538" s="2" t="n">
        <f aca="false">YEAR(B538)</f>
        <v>2022</v>
      </c>
      <c r="D538" s="2" t="n">
        <f aca="false">WEEKNUM(B538,1)</f>
        <v>41</v>
      </c>
      <c r="E538" s="16" t="s">
        <v>17</v>
      </c>
      <c r="F538" s="16" t="s">
        <v>18</v>
      </c>
      <c r="G538" s="3" t="n">
        <v>15810</v>
      </c>
      <c r="H538" s="3" t="n">
        <v>15846</v>
      </c>
      <c r="I538" s="4" t="n">
        <f aca="false">H538-G538</f>
        <v>36</v>
      </c>
      <c r="J538" s="4" t="s">
        <v>26</v>
      </c>
      <c r="K538" s="4" t="n">
        <v>55</v>
      </c>
      <c r="L538" s="4" t="n">
        <v>12</v>
      </c>
      <c r="M538" s="4" t="n">
        <f aca="false">rittenfreddie[[#This Row],[Batt.perc.vertrek]]-rittenfreddie[[#This Row],[Batt.perc.aankomst]]</f>
        <v>43</v>
      </c>
      <c r="N538" s="25" t="n">
        <f aca="false">rittenfreddie[[#This Row],[Gereden kilometers]]/rittenfreddie[[#This Row],[Batt.perc.verbruikt]]</f>
        <v>0.837209302325581</v>
      </c>
      <c r="O538" s="6" t="s">
        <v>21</v>
      </c>
      <c r="P538" s="6" t="s">
        <v>36</v>
      </c>
      <c r="Q538" s="6" t="str">
        <f aca="false">IF(AND(rittenfreddie[[#This Row],[Vervoersmiddel]]="Super Soco CPx 2021 electrische scooter",rittenfreddie[[#This Row],[Band type]]="Zomer"),"Cordial","Heidenau K66 M+S")</f>
        <v>Cordial</v>
      </c>
    </row>
    <row r="539" customFormat="false" ht="13.8" hidden="false" customHeight="false" outlineLevel="0" collapsed="false">
      <c r="A539" s="0" t="n">
        <v>538</v>
      </c>
      <c r="B539" s="1" t="n">
        <v>44840</v>
      </c>
      <c r="C539" s="2" t="n">
        <f aca="false">YEAR(B539)</f>
        <v>2022</v>
      </c>
      <c r="D539" s="2" t="n">
        <f aca="false">WEEKNUM(B539,1)</f>
        <v>41</v>
      </c>
      <c r="E539" s="16" t="s">
        <v>18</v>
      </c>
      <c r="F539" s="0" t="s">
        <v>17</v>
      </c>
      <c r="G539" s="3" t="n">
        <v>15846</v>
      </c>
      <c r="H539" s="3" t="n">
        <v>15881</v>
      </c>
      <c r="I539" s="4" t="n">
        <f aca="false">H539-G539</f>
        <v>35</v>
      </c>
      <c r="J539" s="4" t="n">
        <v>14</v>
      </c>
      <c r="K539" s="4" t="n">
        <v>100</v>
      </c>
      <c r="L539" s="4" t="n">
        <v>58</v>
      </c>
      <c r="M539" s="4" t="n">
        <f aca="false">rittenfreddie[[#This Row],[Batt.perc.vertrek]]-rittenfreddie[[#This Row],[Batt.perc.aankomst]]</f>
        <v>42</v>
      </c>
      <c r="N539" s="25" t="n">
        <f aca="false">rittenfreddie[[#This Row],[Gereden kilometers]]/rittenfreddie[[#This Row],[Batt.perc.verbruikt]]</f>
        <v>0.833333333333333</v>
      </c>
      <c r="O539" s="6" t="s">
        <v>21</v>
      </c>
      <c r="P539" s="6" t="s">
        <v>36</v>
      </c>
      <c r="Q539" s="6" t="str">
        <f aca="false">IF(AND(rittenfreddie[[#This Row],[Vervoersmiddel]]="Super Soco CPx 2021 electrische scooter",rittenfreddie[[#This Row],[Band type]]="Zomer"),"Cordial","Heidenau K66 M+S")</f>
        <v>Cordial</v>
      </c>
    </row>
    <row r="540" customFormat="false" ht="13.8" hidden="false" customHeight="false" outlineLevel="0" collapsed="false">
      <c r="A540" s="0" t="n">
        <v>539</v>
      </c>
      <c r="B540" s="1" t="n">
        <v>44841</v>
      </c>
      <c r="C540" s="2" t="n">
        <f aca="false">YEAR(B540)</f>
        <v>2022</v>
      </c>
      <c r="D540" s="2" t="n">
        <f aca="false">WEEKNUM(B540,1)</f>
        <v>41</v>
      </c>
      <c r="E540" s="16" t="s">
        <v>17</v>
      </c>
      <c r="F540" s="16" t="s">
        <v>18</v>
      </c>
      <c r="G540" s="3" t="n">
        <v>15881</v>
      </c>
      <c r="H540" s="3" t="n">
        <v>15917</v>
      </c>
      <c r="I540" s="4" t="n">
        <f aca="false">H540-G540</f>
        <v>36</v>
      </c>
      <c r="J540" s="4" t="s">
        <v>26</v>
      </c>
      <c r="K540" s="4" t="n">
        <v>58</v>
      </c>
      <c r="L540" s="4" t="n">
        <v>16</v>
      </c>
      <c r="M540" s="4" t="n">
        <f aca="false">rittenfreddie[[#This Row],[Batt.perc.vertrek]]-rittenfreddie[[#This Row],[Batt.perc.aankomst]]</f>
        <v>42</v>
      </c>
      <c r="N540" s="25" t="n">
        <f aca="false">rittenfreddie[[#This Row],[Gereden kilometers]]/rittenfreddie[[#This Row],[Batt.perc.verbruikt]]</f>
        <v>0.857142857142857</v>
      </c>
      <c r="O540" s="6" t="s">
        <v>21</v>
      </c>
      <c r="P540" s="6" t="s">
        <v>36</v>
      </c>
      <c r="Q540" s="6" t="str">
        <f aca="false">IF(AND(rittenfreddie[[#This Row],[Vervoersmiddel]]="Super Soco CPx 2021 electrische scooter",rittenfreddie[[#This Row],[Band type]]="Zomer"),"Cordial","Heidenau K66 M+S")</f>
        <v>Cordial</v>
      </c>
    </row>
    <row r="541" customFormat="false" ht="13.8" hidden="false" customHeight="false" outlineLevel="0" collapsed="false">
      <c r="A541" s="0" t="n">
        <v>540</v>
      </c>
      <c r="B541" s="1" t="n">
        <v>44841</v>
      </c>
      <c r="C541" s="2" t="n">
        <f aca="false">YEAR(B541)</f>
        <v>2022</v>
      </c>
      <c r="D541" s="2" t="n">
        <f aca="false">WEEKNUM(B541,1)</f>
        <v>41</v>
      </c>
      <c r="E541" s="16" t="s">
        <v>18</v>
      </c>
      <c r="F541" s="0" t="s">
        <v>17</v>
      </c>
      <c r="G541" s="3" t="n">
        <v>15917</v>
      </c>
      <c r="H541" s="3" t="n">
        <v>15952</v>
      </c>
      <c r="I541" s="4" t="n">
        <f aca="false">H541-G541</f>
        <v>35</v>
      </c>
      <c r="J541" s="4" t="n">
        <v>14</v>
      </c>
      <c r="K541" s="4" t="n">
        <v>100</v>
      </c>
      <c r="L541" s="4" t="n">
        <v>59</v>
      </c>
      <c r="M541" s="4" t="n">
        <f aca="false">rittenfreddie[[#This Row],[Batt.perc.vertrek]]-rittenfreddie[[#This Row],[Batt.perc.aankomst]]</f>
        <v>41</v>
      </c>
      <c r="N541" s="25" t="n">
        <f aca="false">rittenfreddie[[#This Row],[Gereden kilometers]]/rittenfreddie[[#This Row],[Batt.perc.verbruikt]]</f>
        <v>0.853658536585366</v>
      </c>
      <c r="O541" s="6" t="s">
        <v>21</v>
      </c>
      <c r="P541" s="6" t="s">
        <v>36</v>
      </c>
      <c r="Q541" s="6" t="str">
        <f aca="false">IF(AND(rittenfreddie[[#This Row],[Vervoersmiddel]]="Super Soco CPx 2021 electrische scooter",rittenfreddie[[#This Row],[Band type]]="Zomer"),"Cordial","Heidenau K66 M+S")</f>
        <v>Cordial</v>
      </c>
    </row>
    <row r="542" customFormat="false" ht="13.8" hidden="false" customHeight="false" outlineLevel="0" collapsed="false">
      <c r="A542" s="0" t="n">
        <v>541</v>
      </c>
      <c r="B542" s="1" t="n">
        <v>44844</v>
      </c>
      <c r="C542" s="2" t="n">
        <f aca="false">YEAR(B542)</f>
        <v>2022</v>
      </c>
      <c r="D542" s="2" t="n">
        <f aca="false">WEEKNUM(B542,1)</f>
        <v>42</v>
      </c>
      <c r="E542" s="16" t="s">
        <v>17</v>
      </c>
      <c r="F542" s="16" t="s">
        <v>18</v>
      </c>
      <c r="G542" s="3" t="n">
        <v>15952</v>
      </c>
      <c r="H542" s="3" t="n">
        <v>15988</v>
      </c>
      <c r="I542" s="4" t="n">
        <f aca="false">H542-G542</f>
        <v>36</v>
      </c>
      <c r="J542" s="4" t="n">
        <v>5</v>
      </c>
      <c r="K542" s="4" t="n">
        <v>59</v>
      </c>
      <c r="L542" s="4" t="n">
        <v>14</v>
      </c>
      <c r="M542" s="4" t="n">
        <f aca="false">rittenfreddie[[#This Row],[Batt.perc.vertrek]]-rittenfreddie[[#This Row],[Batt.perc.aankomst]]</f>
        <v>45</v>
      </c>
      <c r="N542" s="25" t="n">
        <f aca="false">rittenfreddie[[#This Row],[Gereden kilometers]]/rittenfreddie[[#This Row],[Batt.perc.verbruikt]]</f>
        <v>0.8</v>
      </c>
      <c r="O542" s="6" t="s">
        <v>21</v>
      </c>
      <c r="P542" s="6" t="s">
        <v>36</v>
      </c>
      <c r="Q542" s="6" t="str">
        <f aca="false">IF(AND(rittenfreddie[[#This Row],[Vervoersmiddel]]="Super Soco CPx 2021 electrische scooter",rittenfreddie[[#This Row],[Band type]]="Zomer"),"Cordial","Heidenau K66 M+S")</f>
        <v>Cordial</v>
      </c>
    </row>
    <row r="543" customFormat="false" ht="13.8" hidden="false" customHeight="false" outlineLevel="0" collapsed="false">
      <c r="A543" s="0" t="n">
        <v>542</v>
      </c>
      <c r="B543" s="1" t="n">
        <v>44844</v>
      </c>
      <c r="C543" s="2" t="n">
        <f aca="false">YEAR(B543)</f>
        <v>2022</v>
      </c>
      <c r="D543" s="2" t="n">
        <f aca="false">WEEKNUM(B543,1)</f>
        <v>42</v>
      </c>
      <c r="E543" s="16" t="s">
        <v>18</v>
      </c>
      <c r="F543" s="0" t="s">
        <v>17</v>
      </c>
      <c r="G543" s="3" t="n">
        <v>15988</v>
      </c>
      <c r="H543" s="3" t="n">
        <v>16024</v>
      </c>
      <c r="I543" s="4" t="n">
        <f aca="false">H543-G543</f>
        <v>36</v>
      </c>
      <c r="J543" s="4" t="n">
        <v>12</v>
      </c>
      <c r="K543" s="4" t="n">
        <v>100</v>
      </c>
      <c r="L543" s="4" t="n">
        <v>57</v>
      </c>
      <c r="M543" s="4" t="n">
        <f aca="false">rittenfreddie[[#This Row],[Batt.perc.vertrek]]-rittenfreddie[[#This Row],[Batt.perc.aankomst]]</f>
        <v>43</v>
      </c>
      <c r="N543" s="25" t="n">
        <f aca="false">rittenfreddie[[#This Row],[Gereden kilometers]]/rittenfreddie[[#This Row],[Batt.perc.verbruikt]]</f>
        <v>0.837209302325581</v>
      </c>
      <c r="O543" s="6" t="s">
        <v>21</v>
      </c>
      <c r="P543" s="6" t="s">
        <v>36</v>
      </c>
      <c r="Q543" s="6" t="str">
        <f aca="false">IF(AND(rittenfreddie[[#This Row],[Vervoersmiddel]]="Super Soco CPx 2021 electrische scooter",rittenfreddie[[#This Row],[Band type]]="Zomer"),"Cordial","Heidenau K66 M+S")</f>
        <v>Cordial</v>
      </c>
    </row>
    <row r="544" customFormat="false" ht="13.8" hidden="false" customHeight="false" outlineLevel="0" collapsed="false">
      <c r="A544" s="0" t="n">
        <v>543</v>
      </c>
      <c r="B544" s="1" t="n">
        <v>44845</v>
      </c>
      <c r="C544" s="2" t="n">
        <f aca="false">YEAR(B544)</f>
        <v>2022</v>
      </c>
      <c r="D544" s="2" t="n">
        <f aca="false">WEEKNUM(B544,1)</f>
        <v>42</v>
      </c>
      <c r="E544" s="16" t="s">
        <v>17</v>
      </c>
      <c r="F544" s="16" t="s">
        <v>18</v>
      </c>
      <c r="G544" s="3" t="n">
        <v>16024</v>
      </c>
      <c r="H544" s="3" t="n">
        <v>16059</v>
      </c>
      <c r="I544" s="4" t="n">
        <f aca="false">H544-G544</f>
        <v>35</v>
      </c>
      <c r="J544" s="4" t="s">
        <v>26</v>
      </c>
      <c r="K544" s="4" t="n">
        <v>57</v>
      </c>
      <c r="L544" s="4" t="n">
        <v>12</v>
      </c>
      <c r="M544" s="4" t="n">
        <f aca="false">rittenfreddie[[#This Row],[Batt.perc.vertrek]]-rittenfreddie[[#This Row],[Batt.perc.aankomst]]</f>
        <v>45</v>
      </c>
      <c r="N544" s="25" t="n">
        <f aca="false">rittenfreddie[[#This Row],[Gereden kilometers]]/rittenfreddie[[#This Row],[Batt.perc.verbruikt]]</f>
        <v>0.777777777777778</v>
      </c>
      <c r="O544" s="6" t="s">
        <v>21</v>
      </c>
      <c r="P544" s="6" t="s">
        <v>36</v>
      </c>
      <c r="Q544" s="6" t="str">
        <f aca="false">IF(AND(rittenfreddie[[#This Row],[Vervoersmiddel]]="Super Soco CPx 2021 electrische scooter",rittenfreddie[[#This Row],[Band type]]="Zomer"),"Cordial","Heidenau K66 M+S")</f>
        <v>Cordial</v>
      </c>
    </row>
    <row r="545" customFormat="false" ht="13.8" hidden="false" customHeight="false" outlineLevel="0" collapsed="false">
      <c r="A545" s="0" t="n">
        <v>544</v>
      </c>
      <c r="B545" s="1" t="n">
        <v>44845</v>
      </c>
      <c r="C545" s="2" t="n">
        <f aca="false">YEAR(B545)</f>
        <v>2022</v>
      </c>
      <c r="D545" s="2" t="n">
        <f aca="false">WEEKNUM(B545,1)</f>
        <v>42</v>
      </c>
      <c r="E545" s="16" t="s">
        <v>18</v>
      </c>
      <c r="F545" s="0" t="s">
        <v>17</v>
      </c>
      <c r="G545" s="3" t="n">
        <v>16059</v>
      </c>
      <c r="H545" s="3" t="n">
        <v>16095</v>
      </c>
      <c r="I545" s="4" t="n">
        <f aca="false">H545-G545</f>
        <v>36</v>
      </c>
      <c r="J545" s="4" t="n">
        <v>14</v>
      </c>
      <c r="K545" s="4" t="n">
        <v>100</v>
      </c>
      <c r="L545" s="4" t="n">
        <v>61</v>
      </c>
      <c r="M545" s="4" t="n">
        <f aca="false">rittenfreddie[[#This Row],[Batt.perc.vertrek]]-rittenfreddie[[#This Row],[Batt.perc.aankomst]]</f>
        <v>39</v>
      </c>
      <c r="N545" s="25" t="n">
        <f aca="false">rittenfreddie[[#This Row],[Gereden kilometers]]/rittenfreddie[[#This Row],[Batt.perc.verbruikt]]</f>
        <v>0.923076923076923</v>
      </c>
      <c r="O545" s="6" t="s">
        <v>21</v>
      </c>
      <c r="P545" s="6" t="s">
        <v>36</v>
      </c>
      <c r="Q545" s="6" t="str">
        <f aca="false">IF(AND(rittenfreddie[[#This Row],[Vervoersmiddel]]="Super Soco CPx 2021 electrische scooter",rittenfreddie[[#This Row],[Band type]]="Zomer"),"Cordial","Heidenau K66 M+S")</f>
        <v>Cordial</v>
      </c>
    </row>
    <row r="546" customFormat="false" ht="13.8" hidden="false" customHeight="false" outlineLevel="0" collapsed="false">
      <c r="A546" s="0" t="n">
        <v>545</v>
      </c>
      <c r="B546" s="1" t="n">
        <v>44846</v>
      </c>
      <c r="C546" s="2" t="n">
        <f aca="false">YEAR(B546)</f>
        <v>2022</v>
      </c>
      <c r="D546" s="2" t="n">
        <f aca="false">WEEKNUM(B546,1)</f>
        <v>42</v>
      </c>
      <c r="E546" s="16" t="s">
        <v>17</v>
      </c>
      <c r="F546" s="16" t="s">
        <v>18</v>
      </c>
      <c r="G546" s="3" t="n">
        <v>16095</v>
      </c>
      <c r="H546" s="3" t="n">
        <v>16131</v>
      </c>
      <c r="I546" s="4" t="n">
        <f aca="false">H546-G546</f>
        <v>36</v>
      </c>
      <c r="J546" s="4" t="s">
        <v>26</v>
      </c>
      <c r="K546" s="4" t="n">
        <v>61</v>
      </c>
      <c r="L546" s="4" t="n">
        <v>16</v>
      </c>
      <c r="M546" s="4" t="n">
        <f aca="false">rittenfreddie[[#This Row],[Batt.perc.vertrek]]-rittenfreddie[[#This Row],[Batt.perc.aankomst]]</f>
        <v>45</v>
      </c>
      <c r="N546" s="25" t="n">
        <f aca="false">rittenfreddie[[#This Row],[Gereden kilometers]]/rittenfreddie[[#This Row],[Batt.perc.verbruikt]]</f>
        <v>0.8</v>
      </c>
      <c r="O546" s="6" t="s">
        <v>21</v>
      </c>
      <c r="P546" s="6" t="s">
        <v>36</v>
      </c>
      <c r="Q546" s="6" t="str">
        <f aca="false">IF(AND(rittenfreddie[[#This Row],[Vervoersmiddel]]="Super Soco CPx 2021 electrische scooter",rittenfreddie[[#This Row],[Band type]]="Zomer"),"Cordial","Heidenau K66 M+S")</f>
        <v>Cordial</v>
      </c>
    </row>
    <row r="547" customFormat="false" ht="13.8" hidden="false" customHeight="false" outlineLevel="0" collapsed="false">
      <c r="A547" s="0" t="n">
        <v>546</v>
      </c>
      <c r="B547" s="1" t="n">
        <v>44846</v>
      </c>
      <c r="C547" s="2" t="n">
        <f aca="false">YEAR(B547)</f>
        <v>2022</v>
      </c>
      <c r="D547" s="2" t="n">
        <f aca="false">WEEKNUM(B547,1)</f>
        <v>42</v>
      </c>
      <c r="E547" s="16" t="s">
        <v>18</v>
      </c>
      <c r="F547" s="0" t="s">
        <v>17</v>
      </c>
      <c r="G547" s="3" t="n">
        <v>16131</v>
      </c>
      <c r="H547" s="3" t="n">
        <v>16166</v>
      </c>
      <c r="I547" s="4" t="n">
        <f aca="false">H547-G547</f>
        <v>35</v>
      </c>
      <c r="J547" s="4" t="n">
        <v>13</v>
      </c>
      <c r="K547" s="4" t="n">
        <v>100</v>
      </c>
      <c r="L547" s="4" t="n">
        <v>59</v>
      </c>
      <c r="M547" s="4" t="n">
        <f aca="false">rittenfreddie[[#This Row],[Batt.perc.vertrek]]-rittenfreddie[[#This Row],[Batt.perc.aankomst]]</f>
        <v>41</v>
      </c>
      <c r="N547" s="25" t="n">
        <f aca="false">rittenfreddie[[#This Row],[Gereden kilometers]]/rittenfreddie[[#This Row],[Batt.perc.verbruikt]]</f>
        <v>0.853658536585366</v>
      </c>
      <c r="O547" s="6" t="s">
        <v>21</v>
      </c>
      <c r="P547" s="6" t="s">
        <v>36</v>
      </c>
      <c r="Q547" s="6" t="str">
        <f aca="false">IF(AND(rittenfreddie[[#This Row],[Vervoersmiddel]]="Super Soco CPx 2021 electrische scooter",rittenfreddie[[#This Row],[Band type]]="Zomer"),"Cordial","Heidenau K66 M+S")</f>
        <v>Cordial</v>
      </c>
    </row>
    <row r="548" customFormat="false" ht="13.8" hidden="false" customHeight="false" outlineLevel="0" collapsed="false">
      <c r="A548" s="0" t="n">
        <v>547</v>
      </c>
      <c r="B548" s="1" t="n">
        <v>44847</v>
      </c>
      <c r="C548" s="2" t="n">
        <f aca="false">YEAR(B548)</f>
        <v>2022</v>
      </c>
      <c r="D548" s="2" t="n">
        <f aca="false">WEEKNUM(B548,1)</f>
        <v>42</v>
      </c>
      <c r="E548" s="16" t="s">
        <v>17</v>
      </c>
      <c r="F548" s="16" t="s">
        <v>18</v>
      </c>
      <c r="G548" s="3" t="n">
        <v>16166</v>
      </c>
      <c r="H548" s="3" t="n">
        <v>16202</v>
      </c>
      <c r="I548" s="4" t="n">
        <f aca="false">H548-G548</f>
        <v>36</v>
      </c>
      <c r="J548" s="4" t="n">
        <v>9</v>
      </c>
      <c r="K548" s="4" t="n">
        <v>59</v>
      </c>
      <c r="L548" s="4" t="n">
        <v>12</v>
      </c>
      <c r="M548" s="4" t="n">
        <f aca="false">rittenfreddie[[#This Row],[Batt.perc.vertrek]]-rittenfreddie[[#This Row],[Batt.perc.aankomst]]</f>
        <v>47</v>
      </c>
      <c r="N548" s="25" t="n">
        <f aca="false">rittenfreddie[[#This Row],[Gereden kilometers]]/rittenfreddie[[#This Row],[Batt.perc.verbruikt]]</f>
        <v>0.765957446808511</v>
      </c>
      <c r="O548" s="6" t="s">
        <v>21</v>
      </c>
      <c r="P548" s="6" t="s">
        <v>36</v>
      </c>
      <c r="Q548" s="6" t="str">
        <f aca="false">IF(AND(rittenfreddie[[#This Row],[Vervoersmiddel]]="Super Soco CPx 2021 electrische scooter",rittenfreddie[[#This Row],[Band type]]="Zomer"),"Cordial","Heidenau K66 M+S")</f>
        <v>Cordial</v>
      </c>
    </row>
    <row r="549" customFormat="false" ht="13.8" hidden="false" customHeight="false" outlineLevel="0" collapsed="false">
      <c r="A549" s="0" t="n">
        <v>548</v>
      </c>
      <c r="B549" s="1" t="n">
        <v>44847</v>
      </c>
      <c r="C549" s="2" t="n">
        <f aca="false">YEAR(B549)</f>
        <v>2022</v>
      </c>
      <c r="D549" s="2" t="n">
        <f aca="false">WEEKNUM(B549,1)</f>
        <v>42</v>
      </c>
      <c r="E549" s="16" t="s">
        <v>18</v>
      </c>
      <c r="F549" s="0" t="s">
        <v>17</v>
      </c>
      <c r="G549" s="3" t="n">
        <v>16202</v>
      </c>
      <c r="H549" s="3" t="n">
        <v>16237</v>
      </c>
      <c r="I549" s="4" t="n">
        <f aca="false">H549-G549</f>
        <v>35</v>
      </c>
      <c r="J549" s="4" t="n">
        <v>14</v>
      </c>
      <c r="K549" s="4" t="n">
        <v>100</v>
      </c>
      <c r="L549" s="4" t="n">
        <v>57</v>
      </c>
      <c r="M549" s="4" t="n">
        <f aca="false">rittenfreddie[[#This Row],[Batt.perc.vertrek]]-rittenfreddie[[#This Row],[Batt.perc.aankomst]]</f>
        <v>43</v>
      </c>
      <c r="N549" s="25" t="n">
        <f aca="false">rittenfreddie[[#This Row],[Gereden kilometers]]/rittenfreddie[[#This Row],[Batt.perc.verbruikt]]</f>
        <v>0.813953488372093</v>
      </c>
      <c r="O549" s="6" t="s">
        <v>21</v>
      </c>
      <c r="P549" s="6" t="s">
        <v>36</v>
      </c>
      <c r="Q549" s="6" t="str">
        <f aca="false">IF(AND(rittenfreddie[[#This Row],[Vervoersmiddel]]="Super Soco CPx 2021 electrische scooter",rittenfreddie[[#This Row],[Band type]]="Zomer"),"Cordial","Heidenau K66 M+S")</f>
        <v>Cordial</v>
      </c>
    </row>
    <row r="550" customFormat="false" ht="13.8" hidden="false" customHeight="false" outlineLevel="0" collapsed="false">
      <c r="A550" s="0" t="n">
        <v>549</v>
      </c>
      <c r="B550" s="1" t="n">
        <v>44848</v>
      </c>
      <c r="C550" s="2" t="n">
        <f aca="false">YEAR(B550)</f>
        <v>2022</v>
      </c>
      <c r="D550" s="2" t="n">
        <f aca="false">WEEKNUM(B550,1)</f>
        <v>42</v>
      </c>
      <c r="E550" s="16" t="s">
        <v>17</v>
      </c>
      <c r="F550" s="16" t="s">
        <v>18</v>
      </c>
      <c r="G550" s="3" t="n">
        <v>16237</v>
      </c>
      <c r="H550" s="3" t="n">
        <v>16273</v>
      </c>
      <c r="I550" s="4" t="n">
        <f aca="false">H550-G550</f>
        <v>36</v>
      </c>
      <c r="J550" s="4" t="s">
        <v>26</v>
      </c>
      <c r="K550" s="4" t="n">
        <v>57</v>
      </c>
      <c r="L550" s="4" t="n">
        <v>13</v>
      </c>
      <c r="M550" s="4" t="n">
        <f aca="false">rittenfreddie[[#This Row],[Batt.perc.vertrek]]-rittenfreddie[[#This Row],[Batt.perc.aankomst]]</f>
        <v>44</v>
      </c>
      <c r="N550" s="25" t="n">
        <f aca="false">rittenfreddie[[#This Row],[Gereden kilometers]]/rittenfreddie[[#This Row],[Batt.perc.verbruikt]]</f>
        <v>0.818181818181818</v>
      </c>
      <c r="O550" s="6" t="s">
        <v>21</v>
      </c>
      <c r="P550" s="6" t="s">
        <v>36</v>
      </c>
      <c r="Q550" s="6" t="str">
        <f aca="false">IF(AND(rittenfreddie[[#This Row],[Vervoersmiddel]]="Super Soco CPx 2021 electrische scooter",rittenfreddie[[#This Row],[Band type]]="Zomer"),"Cordial","Heidenau K66 M+S")</f>
        <v>Cordial</v>
      </c>
    </row>
    <row r="551" customFormat="false" ht="13.8" hidden="false" customHeight="false" outlineLevel="0" collapsed="false">
      <c r="A551" s="0" t="n">
        <v>550</v>
      </c>
      <c r="B551" s="1" t="n">
        <v>44848</v>
      </c>
      <c r="C551" s="2" t="n">
        <f aca="false">YEAR(B551)</f>
        <v>2022</v>
      </c>
      <c r="D551" s="2" t="n">
        <f aca="false">WEEKNUM(B551,1)</f>
        <v>42</v>
      </c>
      <c r="E551" s="16" t="s">
        <v>18</v>
      </c>
      <c r="F551" s="0" t="s">
        <v>17</v>
      </c>
      <c r="G551" s="3" t="n">
        <v>16273</v>
      </c>
      <c r="H551" s="3" t="n">
        <v>16309</v>
      </c>
      <c r="I551" s="4" t="n">
        <f aca="false">H551-G551</f>
        <v>36</v>
      </c>
      <c r="J551" s="4" t="n">
        <v>14</v>
      </c>
      <c r="K551" s="4" t="n">
        <v>100</v>
      </c>
      <c r="L551" s="4" t="n">
        <v>59</v>
      </c>
      <c r="M551" s="4" t="n">
        <f aca="false">rittenfreddie[[#This Row],[Batt.perc.vertrek]]-rittenfreddie[[#This Row],[Batt.perc.aankomst]]</f>
        <v>41</v>
      </c>
      <c r="N551" s="25" t="n">
        <f aca="false">rittenfreddie[[#This Row],[Gereden kilometers]]/rittenfreddie[[#This Row],[Batt.perc.verbruikt]]</f>
        <v>0.878048780487805</v>
      </c>
      <c r="O551" s="6" t="s">
        <v>21</v>
      </c>
      <c r="P551" s="6" t="s">
        <v>36</v>
      </c>
      <c r="Q551" s="6" t="str">
        <f aca="false">IF(AND(rittenfreddie[[#This Row],[Vervoersmiddel]]="Super Soco CPx 2021 electrische scooter",rittenfreddie[[#This Row],[Band type]]="Zomer"),"Cordial","Heidenau K66 M+S")</f>
        <v>Cordial</v>
      </c>
    </row>
    <row r="552" customFormat="false" ht="13.8" hidden="false" customHeight="false" outlineLevel="0" collapsed="false">
      <c r="A552" s="0" t="n">
        <v>551</v>
      </c>
      <c r="B552" s="1" t="n">
        <v>44851</v>
      </c>
      <c r="C552" s="2" t="n">
        <f aca="false">YEAR(B552)</f>
        <v>2022</v>
      </c>
      <c r="D552" s="2" t="n">
        <f aca="false">WEEKNUM(B552,1)</f>
        <v>43</v>
      </c>
      <c r="E552" s="16" t="s">
        <v>17</v>
      </c>
      <c r="F552" s="16" t="s">
        <v>18</v>
      </c>
      <c r="G552" s="3" t="n">
        <v>16309</v>
      </c>
      <c r="H552" s="3" t="n">
        <v>16345</v>
      </c>
      <c r="I552" s="4" t="n">
        <f aca="false">H552-G552</f>
        <v>36</v>
      </c>
      <c r="J552" s="4" t="n">
        <v>14</v>
      </c>
      <c r="K552" s="4" t="n">
        <v>59</v>
      </c>
      <c r="L552" s="4" t="n">
        <v>12</v>
      </c>
      <c r="M552" s="4" t="n">
        <f aca="false">rittenfreddie[[#This Row],[Batt.perc.vertrek]]-rittenfreddie[[#This Row],[Batt.perc.aankomst]]</f>
        <v>47</v>
      </c>
      <c r="N552" s="25" t="n">
        <f aca="false">rittenfreddie[[#This Row],[Gereden kilometers]]/rittenfreddie[[#This Row],[Batt.perc.verbruikt]]</f>
        <v>0.765957446808511</v>
      </c>
      <c r="O552" s="6" t="s">
        <v>21</v>
      </c>
      <c r="P552" s="6" t="s">
        <v>36</v>
      </c>
      <c r="Q552" s="6" t="str">
        <f aca="false">IF(AND(rittenfreddie[[#This Row],[Vervoersmiddel]]="Super Soco CPx 2021 electrische scooter",rittenfreddie[[#This Row],[Band type]]="Zomer"),"Cordial","Heidenau K66 M+S")</f>
        <v>Cordial</v>
      </c>
    </row>
    <row r="553" customFormat="false" ht="13.8" hidden="false" customHeight="false" outlineLevel="0" collapsed="false">
      <c r="A553" s="0" t="n">
        <v>552</v>
      </c>
      <c r="B553" s="1" t="n">
        <v>44851</v>
      </c>
      <c r="C553" s="2" t="n">
        <f aca="false">YEAR(B553)</f>
        <v>2022</v>
      </c>
      <c r="D553" s="2" t="n">
        <f aca="false">WEEKNUM(B553,1)</f>
        <v>43</v>
      </c>
      <c r="E553" s="16" t="s">
        <v>18</v>
      </c>
      <c r="F553" s="0" t="s">
        <v>17</v>
      </c>
      <c r="G553" s="3" t="n">
        <v>16345</v>
      </c>
      <c r="H553" s="3" t="n">
        <v>16381</v>
      </c>
      <c r="I553" s="4" t="n">
        <f aca="false">H553-G553</f>
        <v>36</v>
      </c>
      <c r="J553" s="4" t="n">
        <v>15</v>
      </c>
      <c r="K553" s="4" t="n">
        <v>100</v>
      </c>
      <c r="L553" s="4" t="n">
        <v>57</v>
      </c>
      <c r="M553" s="4" t="n">
        <f aca="false">rittenfreddie[[#This Row],[Batt.perc.vertrek]]-rittenfreddie[[#This Row],[Batt.perc.aankomst]]</f>
        <v>43</v>
      </c>
      <c r="N553" s="25" t="n">
        <f aca="false">rittenfreddie[[#This Row],[Gereden kilometers]]/rittenfreddie[[#This Row],[Batt.perc.verbruikt]]</f>
        <v>0.837209302325581</v>
      </c>
      <c r="O553" s="6" t="s">
        <v>21</v>
      </c>
      <c r="P553" s="6" t="s">
        <v>36</v>
      </c>
      <c r="Q553" s="6" t="str">
        <f aca="false">IF(AND(rittenfreddie[[#This Row],[Vervoersmiddel]]="Super Soco CPx 2021 electrische scooter",rittenfreddie[[#This Row],[Band type]]="Zomer"),"Cordial","Heidenau K66 M+S")</f>
        <v>Cordial</v>
      </c>
    </row>
    <row r="554" customFormat="false" ht="13.8" hidden="false" customHeight="false" outlineLevel="0" collapsed="false">
      <c r="A554" s="0" t="n">
        <v>553</v>
      </c>
      <c r="B554" s="1" t="n">
        <v>44852</v>
      </c>
      <c r="C554" s="2" t="n">
        <f aca="false">YEAR(B554)</f>
        <v>2022</v>
      </c>
      <c r="D554" s="2" t="n">
        <f aca="false">WEEKNUM(B554,1)</f>
        <v>43</v>
      </c>
      <c r="E554" s="16" t="s">
        <v>17</v>
      </c>
      <c r="F554" s="16" t="s">
        <v>18</v>
      </c>
      <c r="G554" s="3" t="n">
        <v>16381</v>
      </c>
      <c r="H554" s="3" t="n">
        <v>16417</v>
      </c>
      <c r="I554" s="4" t="n">
        <f aca="false">H554-G554</f>
        <v>36</v>
      </c>
      <c r="J554" s="4" t="n">
        <v>11</v>
      </c>
      <c r="K554" s="4" t="n">
        <v>57</v>
      </c>
      <c r="L554" s="4" t="n">
        <v>13</v>
      </c>
      <c r="M554" s="4" t="n">
        <f aca="false">rittenfreddie[[#This Row],[Batt.perc.vertrek]]-rittenfreddie[[#This Row],[Batt.perc.aankomst]]</f>
        <v>44</v>
      </c>
      <c r="N554" s="25" t="n">
        <f aca="false">rittenfreddie[[#This Row],[Gereden kilometers]]/rittenfreddie[[#This Row],[Batt.perc.verbruikt]]</f>
        <v>0.818181818181818</v>
      </c>
      <c r="O554" s="6" t="s">
        <v>21</v>
      </c>
      <c r="P554" s="6" t="s">
        <v>36</v>
      </c>
      <c r="Q554" s="6" t="str">
        <f aca="false">IF(AND(rittenfreddie[[#This Row],[Vervoersmiddel]]="Super Soco CPx 2021 electrische scooter",rittenfreddie[[#This Row],[Band type]]="Zomer"),"Cordial","Heidenau K66 M+S")</f>
        <v>Cordial</v>
      </c>
    </row>
    <row r="555" customFormat="false" ht="13.8" hidden="false" customHeight="false" outlineLevel="0" collapsed="false">
      <c r="A555" s="0" t="n">
        <v>554</v>
      </c>
      <c r="B555" s="1" t="n">
        <v>44852</v>
      </c>
      <c r="C555" s="2" t="n">
        <f aca="false">YEAR(B555)</f>
        <v>2022</v>
      </c>
      <c r="D555" s="2" t="n">
        <f aca="false">WEEKNUM(B555,1)</f>
        <v>43</v>
      </c>
      <c r="E555" s="16" t="s">
        <v>18</v>
      </c>
      <c r="F555" s="0" t="s">
        <v>17</v>
      </c>
      <c r="G555" s="3" t="n">
        <v>16417</v>
      </c>
      <c r="H555" s="3" t="n">
        <v>16453</v>
      </c>
      <c r="I555" s="4" t="n">
        <f aca="false">H555-G555</f>
        <v>36</v>
      </c>
      <c r="J555" s="4" t="n">
        <v>15</v>
      </c>
      <c r="K555" s="4" t="n">
        <v>100</v>
      </c>
      <c r="L555" s="4" t="n">
        <v>61</v>
      </c>
      <c r="M555" s="4" t="n">
        <f aca="false">rittenfreddie[[#This Row],[Batt.perc.vertrek]]-rittenfreddie[[#This Row],[Batt.perc.aankomst]]</f>
        <v>39</v>
      </c>
      <c r="N555" s="25" t="n">
        <f aca="false">rittenfreddie[[#This Row],[Gereden kilometers]]/rittenfreddie[[#This Row],[Batt.perc.verbruikt]]</f>
        <v>0.923076923076923</v>
      </c>
      <c r="O555" s="6" t="s">
        <v>21</v>
      </c>
      <c r="P555" s="6" t="s">
        <v>36</v>
      </c>
      <c r="Q555" s="6" t="str">
        <f aca="false">IF(AND(rittenfreddie[[#This Row],[Vervoersmiddel]]="Super Soco CPx 2021 electrische scooter",rittenfreddie[[#This Row],[Band type]]="Zomer"),"Cordial","Heidenau K66 M+S")</f>
        <v>Cordial</v>
      </c>
    </row>
    <row r="556" customFormat="false" ht="13.8" hidden="false" customHeight="false" outlineLevel="0" collapsed="false">
      <c r="A556" s="0" t="n">
        <v>555</v>
      </c>
      <c r="B556" s="1" t="n">
        <v>44853</v>
      </c>
      <c r="C556" s="2" t="n">
        <f aca="false">YEAR(B556)</f>
        <v>2022</v>
      </c>
      <c r="D556" s="2" t="n">
        <f aca="false">WEEKNUM(B556,1)</f>
        <v>43</v>
      </c>
      <c r="E556" s="16" t="s">
        <v>17</v>
      </c>
      <c r="F556" s="16" t="s">
        <v>18</v>
      </c>
      <c r="G556" s="3" t="n">
        <v>16453</v>
      </c>
      <c r="H556" s="3" t="n">
        <v>16488</v>
      </c>
      <c r="I556" s="4" t="n">
        <f aca="false">H556-G556</f>
        <v>35</v>
      </c>
      <c r="J556" s="4" t="n">
        <v>8</v>
      </c>
      <c r="K556" s="4" t="n">
        <v>61</v>
      </c>
      <c r="L556" s="4" t="n">
        <v>15</v>
      </c>
      <c r="M556" s="4" t="n">
        <f aca="false">rittenfreddie[[#This Row],[Batt.perc.vertrek]]-rittenfreddie[[#This Row],[Batt.perc.aankomst]]</f>
        <v>46</v>
      </c>
      <c r="N556" s="25" t="n">
        <f aca="false">rittenfreddie[[#This Row],[Gereden kilometers]]/rittenfreddie[[#This Row],[Batt.perc.verbruikt]]</f>
        <v>0.760869565217391</v>
      </c>
      <c r="O556" s="6" t="s">
        <v>21</v>
      </c>
      <c r="P556" s="6" t="s">
        <v>36</v>
      </c>
      <c r="Q556" s="6" t="str">
        <f aca="false">IF(AND(rittenfreddie[[#This Row],[Vervoersmiddel]]="Super Soco CPx 2021 electrische scooter",rittenfreddie[[#This Row],[Band type]]="Zomer"),"Cordial","Heidenau K66 M+S")</f>
        <v>Cordial</v>
      </c>
    </row>
    <row r="557" customFormat="false" ht="13.8" hidden="false" customHeight="false" outlineLevel="0" collapsed="false">
      <c r="A557" s="0" t="n">
        <v>556</v>
      </c>
      <c r="B557" s="1" t="n">
        <v>44853</v>
      </c>
      <c r="C557" s="2" t="n">
        <f aca="false">YEAR(B557)</f>
        <v>2022</v>
      </c>
      <c r="D557" s="2" t="n">
        <f aca="false">WEEKNUM(B557,1)</f>
        <v>43</v>
      </c>
      <c r="E557" s="16" t="s">
        <v>18</v>
      </c>
      <c r="F557" s="0" t="s">
        <v>17</v>
      </c>
      <c r="G557" s="3" t="n">
        <v>16488</v>
      </c>
      <c r="H557" s="3" t="n">
        <v>16524</v>
      </c>
      <c r="I557" s="4" t="n">
        <f aca="false">H557-G557</f>
        <v>36</v>
      </c>
      <c r="J557" s="4" t="n">
        <v>12</v>
      </c>
      <c r="K557" s="4" t="n">
        <v>100</v>
      </c>
      <c r="L557" s="4" t="n">
        <v>59</v>
      </c>
      <c r="M557" s="4" t="n">
        <f aca="false">rittenfreddie[[#This Row],[Batt.perc.vertrek]]-rittenfreddie[[#This Row],[Batt.perc.aankomst]]</f>
        <v>41</v>
      </c>
      <c r="N557" s="25" t="n">
        <f aca="false">rittenfreddie[[#This Row],[Gereden kilometers]]/rittenfreddie[[#This Row],[Batt.perc.verbruikt]]</f>
        <v>0.878048780487805</v>
      </c>
      <c r="O557" s="6" t="s">
        <v>21</v>
      </c>
      <c r="P557" s="6" t="s">
        <v>36</v>
      </c>
      <c r="Q557" s="6" t="str">
        <f aca="false">IF(AND(rittenfreddie[[#This Row],[Vervoersmiddel]]="Super Soco CPx 2021 electrische scooter",rittenfreddie[[#This Row],[Band type]]="Zomer"),"Cordial","Heidenau K66 M+S")</f>
        <v>Cordial</v>
      </c>
    </row>
    <row r="558" customFormat="false" ht="13.8" hidden="false" customHeight="false" outlineLevel="0" collapsed="false">
      <c r="A558" s="0" t="n">
        <v>557</v>
      </c>
      <c r="B558" s="1" t="n">
        <v>44854</v>
      </c>
      <c r="C558" s="2" t="n">
        <f aca="false">YEAR(B558)</f>
        <v>2022</v>
      </c>
      <c r="D558" s="2" t="n">
        <f aca="false">WEEKNUM(B558,1)</f>
        <v>43</v>
      </c>
      <c r="E558" s="16" t="s">
        <v>17</v>
      </c>
      <c r="F558" s="16" t="s">
        <v>18</v>
      </c>
      <c r="G558" s="3" t="n">
        <v>16524</v>
      </c>
      <c r="H558" s="3" t="n">
        <v>16560</v>
      </c>
      <c r="I558" s="4" t="n">
        <f aca="false">H558-G558</f>
        <v>36</v>
      </c>
      <c r="J558" s="4" t="n">
        <v>6</v>
      </c>
      <c r="K558" s="4" t="n">
        <v>59</v>
      </c>
      <c r="L558" s="4" t="n">
        <v>13</v>
      </c>
      <c r="M558" s="4" t="n">
        <f aca="false">rittenfreddie[[#This Row],[Batt.perc.vertrek]]-rittenfreddie[[#This Row],[Batt.perc.aankomst]]</f>
        <v>46</v>
      </c>
      <c r="N558" s="25" t="n">
        <f aca="false">rittenfreddie[[#This Row],[Gereden kilometers]]/rittenfreddie[[#This Row],[Batt.perc.verbruikt]]</f>
        <v>0.782608695652174</v>
      </c>
      <c r="O558" s="6" t="s">
        <v>21</v>
      </c>
      <c r="P558" s="6" t="s">
        <v>36</v>
      </c>
      <c r="Q558" s="6" t="str">
        <f aca="false">IF(AND(rittenfreddie[[#This Row],[Vervoersmiddel]]="Super Soco CPx 2021 electrische scooter",rittenfreddie[[#This Row],[Band type]]="Zomer"),"Cordial","Heidenau K66 M+S")</f>
        <v>Cordial</v>
      </c>
    </row>
    <row r="559" customFormat="false" ht="13.8" hidden="false" customHeight="false" outlineLevel="0" collapsed="false">
      <c r="A559" s="0" t="n">
        <v>558</v>
      </c>
      <c r="B559" s="1" t="n">
        <v>44854</v>
      </c>
      <c r="C559" s="2" t="n">
        <f aca="false">YEAR(B559)</f>
        <v>2022</v>
      </c>
      <c r="D559" s="2" t="n">
        <f aca="false">WEEKNUM(B559,1)</f>
        <v>43</v>
      </c>
      <c r="E559" s="16" t="s">
        <v>18</v>
      </c>
      <c r="F559" s="0" t="s">
        <v>17</v>
      </c>
      <c r="G559" s="3" t="n">
        <v>16560</v>
      </c>
      <c r="H559" s="3" t="n">
        <v>16596</v>
      </c>
      <c r="I559" s="4" t="n">
        <f aca="false">H559-G559</f>
        <v>36</v>
      </c>
      <c r="J559" s="4" t="n">
        <v>11</v>
      </c>
      <c r="K559" s="4" t="n">
        <v>100</v>
      </c>
      <c r="L559" s="4" t="n">
        <v>54</v>
      </c>
      <c r="M559" s="4" t="n">
        <f aca="false">rittenfreddie[[#This Row],[Batt.perc.vertrek]]-rittenfreddie[[#This Row],[Batt.perc.aankomst]]</f>
        <v>46</v>
      </c>
      <c r="N559" s="25" t="n">
        <f aca="false">rittenfreddie[[#This Row],[Gereden kilometers]]/rittenfreddie[[#This Row],[Batt.perc.verbruikt]]</f>
        <v>0.782608695652174</v>
      </c>
      <c r="O559" s="6" t="s">
        <v>21</v>
      </c>
      <c r="P559" s="6" t="s">
        <v>36</v>
      </c>
      <c r="Q559" s="6" t="str">
        <f aca="false">IF(AND(rittenfreddie[[#This Row],[Vervoersmiddel]]="Super Soco CPx 2021 electrische scooter",rittenfreddie[[#This Row],[Band type]]="Zomer"),"Cordial","Heidenau K66 M+S")</f>
        <v>Cordial</v>
      </c>
    </row>
    <row r="560" customFormat="false" ht="13.8" hidden="false" customHeight="false" outlineLevel="0" collapsed="false">
      <c r="A560" s="0" t="n">
        <v>559</v>
      </c>
      <c r="B560" s="1" t="n">
        <v>44858</v>
      </c>
      <c r="C560" s="2" t="n">
        <f aca="false">YEAR(B560)</f>
        <v>2022</v>
      </c>
      <c r="D560" s="2" t="n">
        <f aca="false">WEEKNUM(B560,1)</f>
        <v>44</v>
      </c>
      <c r="E560" s="16" t="s">
        <v>17</v>
      </c>
      <c r="F560" s="16" t="s">
        <v>18</v>
      </c>
      <c r="G560" s="3" t="n">
        <v>16614</v>
      </c>
      <c r="H560" s="3" t="n">
        <v>16650</v>
      </c>
      <c r="I560" s="4" t="n">
        <f aca="false">H560-G560</f>
        <v>36</v>
      </c>
      <c r="J560" s="4" t="n">
        <v>16</v>
      </c>
      <c r="K560" s="4" t="n">
        <v>100</v>
      </c>
      <c r="L560" s="4" t="n">
        <v>62</v>
      </c>
      <c r="M560" s="4" t="n">
        <f aca="false">rittenfreddie[[#This Row],[Batt.perc.vertrek]]-rittenfreddie[[#This Row],[Batt.perc.aankomst]]</f>
        <v>38</v>
      </c>
      <c r="N560" s="25" t="n">
        <f aca="false">rittenfreddie[[#This Row],[Gereden kilometers]]/rittenfreddie[[#This Row],[Batt.perc.verbruikt]]</f>
        <v>0.947368421052632</v>
      </c>
      <c r="O560" s="6" t="s">
        <v>21</v>
      </c>
      <c r="P560" s="6" t="s">
        <v>36</v>
      </c>
      <c r="Q560" s="6" t="str">
        <f aca="false">IF(AND(rittenfreddie[[#This Row],[Vervoersmiddel]]="Super Soco CPx 2021 electrische scooter",rittenfreddie[[#This Row],[Band type]]="Zomer"),"Cordial","Heidenau K66 M+S")</f>
        <v>Cordial</v>
      </c>
    </row>
    <row r="561" customFormat="false" ht="13.8" hidden="false" customHeight="false" outlineLevel="0" collapsed="false">
      <c r="A561" s="0" t="n">
        <v>560</v>
      </c>
      <c r="B561" s="1" t="n">
        <v>44858</v>
      </c>
      <c r="C561" s="2" t="n">
        <f aca="false">YEAR(B561)</f>
        <v>2022</v>
      </c>
      <c r="D561" s="2" t="n">
        <f aca="false">WEEKNUM(B561,1)</f>
        <v>44</v>
      </c>
      <c r="E561" s="16" t="s">
        <v>18</v>
      </c>
      <c r="F561" s="0" t="s">
        <v>17</v>
      </c>
      <c r="G561" s="3" t="n">
        <v>16650</v>
      </c>
      <c r="H561" s="3" t="n">
        <v>16686</v>
      </c>
      <c r="I561" s="4" t="n">
        <f aca="false">H561-G561</f>
        <v>36</v>
      </c>
      <c r="J561" s="4" t="n">
        <v>15</v>
      </c>
      <c r="K561" s="4" t="n">
        <v>100</v>
      </c>
      <c r="L561" s="4" t="n">
        <v>56</v>
      </c>
      <c r="M561" s="4" t="n">
        <f aca="false">rittenfreddie[[#This Row],[Batt.perc.vertrek]]-rittenfreddie[[#This Row],[Batt.perc.aankomst]]</f>
        <v>44</v>
      </c>
      <c r="N561" s="25" t="n">
        <f aca="false">rittenfreddie[[#This Row],[Gereden kilometers]]/rittenfreddie[[#This Row],[Batt.perc.verbruikt]]</f>
        <v>0.818181818181818</v>
      </c>
      <c r="O561" s="6" t="s">
        <v>21</v>
      </c>
      <c r="P561" s="6" t="s">
        <v>36</v>
      </c>
      <c r="Q561" s="6" t="str">
        <f aca="false">IF(AND(rittenfreddie[[#This Row],[Vervoersmiddel]]="Super Soco CPx 2021 electrische scooter",rittenfreddie[[#This Row],[Band type]]="Zomer"),"Cordial","Heidenau K66 M+S")</f>
        <v>Cordial</v>
      </c>
    </row>
    <row r="562" customFormat="false" ht="13.8" hidden="false" customHeight="false" outlineLevel="0" collapsed="false">
      <c r="A562" s="0" t="n">
        <v>561</v>
      </c>
      <c r="B562" s="1" t="n">
        <v>44860</v>
      </c>
      <c r="C562" s="2" t="n">
        <f aca="false">YEAR(B562)</f>
        <v>2022</v>
      </c>
      <c r="D562" s="2" t="n">
        <f aca="false">WEEKNUM(B562,1)</f>
        <v>44</v>
      </c>
      <c r="E562" s="16" t="s">
        <v>17</v>
      </c>
      <c r="F562" s="16" t="s">
        <v>18</v>
      </c>
      <c r="G562" s="3" t="n">
        <v>16686</v>
      </c>
      <c r="H562" s="3" t="n">
        <v>16722</v>
      </c>
      <c r="I562" s="4" t="n">
        <f aca="false">H562-G562</f>
        <v>36</v>
      </c>
      <c r="J562" s="4" t="s">
        <v>26</v>
      </c>
      <c r="K562" s="4" t="n">
        <v>56</v>
      </c>
      <c r="L562" s="4" t="n">
        <v>12</v>
      </c>
      <c r="M562" s="4" t="n">
        <f aca="false">rittenfreddie[[#This Row],[Batt.perc.vertrek]]-rittenfreddie[[#This Row],[Batt.perc.aankomst]]</f>
        <v>44</v>
      </c>
      <c r="N562" s="25" t="n">
        <f aca="false">rittenfreddie[[#This Row],[Gereden kilometers]]/rittenfreddie[[#This Row],[Batt.perc.verbruikt]]</f>
        <v>0.818181818181818</v>
      </c>
      <c r="O562" s="6" t="s">
        <v>21</v>
      </c>
      <c r="P562" s="6" t="s">
        <v>36</v>
      </c>
      <c r="Q562" s="6" t="str">
        <f aca="false">IF(AND(rittenfreddie[[#This Row],[Vervoersmiddel]]="Super Soco CPx 2021 electrische scooter",rittenfreddie[[#This Row],[Band type]]="Zomer"),"Cordial","Heidenau K66 M+S")</f>
        <v>Cordial</v>
      </c>
    </row>
    <row r="563" customFormat="false" ht="13.8" hidden="false" customHeight="false" outlineLevel="0" collapsed="false">
      <c r="A563" s="0" t="n">
        <v>562</v>
      </c>
      <c r="B563" s="1" t="n">
        <v>44860</v>
      </c>
      <c r="C563" s="2" t="n">
        <f aca="false">YEAR(B563)</f>
        <v>2022</v>
      </c>
      <c r="D563" s="2" t="n">
        <f aca="false">WEEKNUM(B563,1)</f>
        <v>44</v>
      </c>
      <c r="E563" s="16" t="s">
        <v>18</v>
      </c>
      <c r="F563" s="0" t="s">
        <v>17</v>
      </c>
      <c r="G563" s="3" t="n">
        <v>16722</v>
      </c>
      <c r="H563" s="3" t="n">
        <v>16758</v>
      </c>
      <c r="I563" s="4" t="n">
        <f aca="false">H563-G563</f>
        <v>36</v>
      </c>
      <c r="J563" s="4" t="n">
        <v>16</v>
      </c>
      <c r="K563" s="4" t="n">
        <v>100</v>
      </c>
      <c r="L563" s="4" t="n">
        <v>55</v>
      </c>
      <c r="M563" s="4" t="n">
        <f aca="false">rittenfreddie[[#This Row],[Batt.perc.vertrek]]-rittenfreddie[[#This Row],[Batt.perc.aankomst]]</f>
        <v>45</v>
      </c>
      <c r="N563" s="25" t="n">
        <f aca="false">rittenfreddie[[#This Row],[Gereden kilometers]]/rittenfreddie[[#This Row],[Batt.perc.verbruikt]]</f>
        <v>0.8</v>
      </c>
      <c r="O563" s="6" t="s">
        <v>21</v>
      </c>
      <c r="P563" s="6" t="s">
        <v>36</v>
      </c>
      <c r="Q563" s="6" t="str">
        <f aca="false">IF(AND(rittenfreddie[[#This Row],[Vervoersmiddel]]="Super Soco CPx 2021 electrische scooter",rittenfreddie[[#This Row],[Band type]]="Zomer"),"Cordial","Heidenau K66 M+S")</f>
        <v>Cordial</v>
      </c>
    </row>
    <row r="564" customFormat="false" ht="13.8" hidden="false" customHeight="false" outlineLevel="0" collapsed="false">
      <c r="A564" s="0" t="n">
        <v>563</v>
      </c>
      <c r="B564" s="1" t="n">
        <v>44861</v>
      </c>
      <c r="C564" s="2" t="n">
        <f aca="false">YEAR(B564)</f>
        <v>2022</v>
      </c>
      <c r="D564" s="2" t="n">
        <f aca="false">WEEKNUM(B564,1)</f>
        <v>44</v>
      </c>
      <c r="E564" s="16" t="s">
        <v>17</v>
      </c>
      <c r="F564" s="16" t="s">
        <v>18</v>
      </c>
      <c r="G564" s="3" t="n">
        <v>16758</v>
      </c>
      <c r="H564" s="3" t="n">
        <v>16793</v>
      </c>
      <c r="I564" s="4" t="n">
        <f aca="false">H564-G564</f>
        <v>35</v>
      </c>
      <c r="J564" s="4" t="s">
        <v>26</v>
      </c>
      <c r="K564" s="4" t="n">
        <v>55</v>
      </c>
      <c r="L564" s="4" t="n">
        <v>13</v>
      </c>
      <c r="M564" s="4" t="n">
        <f aca="false">rittenfreddie[[#This Row],[Batt.perc.vertrek]]-rittenfreddie[[#This Row],[Batt.perc.aankomst]]</f>
        <v>42</v>
      </c>
      <c r="N564" s="25" t="n">
        <f aca="false">rittenfreddie[[#This Row],[Gereden kilometers]]/rittenfreddie[[#This Row],[Batt.perc.verbruikt]]</f>
        <v>0.833333333333333</v>
      </c>
      <c r="O564" s="6" t="s">
        <v>21</v>
      </c>
      <c r="P564" s="6" t="s">
        <v>36</v>
      </c>
      <c r="Q564" s="6" t="str">
        <f aca="false">IF(AND(rittenfreddie[[#This Row],[Vervoersmiddel]]="Super Soco CPx 2021 electrische scooter",rittenfreddie[[#This Row],[Band type]]="Zomer"),"Cordial","Heidenau K66 M+S")</f>
        <v>Cordial</v>
      </c>
    </row>
    <row r="565" customFormat="false" ht="13.8" hidden="false" customHeight="false" outlineLevel="0" collapsed="false">
      <c r="A565" s="0" t="n">
        <v>564</v>
      </c>
      <c r="B565" s="1" t="n">
        <v>44861</v>
      </c>
      <c r="C565" s="2" t="n">
        <f aca="false">YEAR(B565)</f>
        <v>2022</v>
      </c>
      <c r="D565" s="2" t="n">
        <f aca="false">WEEKNUM(B565,1)</f>
        <v>44</v>
      </c>
      <c r="E565" s="16" t="s">
        <v>18</v>
      </c>
      <c r="F565" s="0" t="s">
        <v>17</v>
      </c>
      <c r="G565" s="3" t="n">
        <v>16793</v>
      </c>
      <c r="H565" s="3" t="n">
        <v>16829</v>
      </c>
      <c r="I565" s="4" t="n">
        <f aca="false">H565-G565</f>
        <v>36</v>
      </c>
      <c r="J565" s="4" t="n">
        <v>16</v>
      </c>
      <c r="K565" s="4" t="n">
        <v>100</v>
      </c>
      <c r="L565" s="4" t="n">
        <v>57</v>
      </c>
      <c r="M565" s="4" t="n">
        <f aca="false">rittenfreddie[[#This Row],[Batt.perc.vertrek]]-rittenfreddie[[#This Row],[Batt.perc.aankomst]]</f>
        <v>43</v>
      </c>
      <c r="N565" s="25" t="n">
        <f aca="false">rittenfreddie[[#This Row],[Gereden kilometers]]/rittenfreddie[[#This Row],[Batt.perc.verbruikt]]</f>
        <v>0.837209302325581</v>
      </c>
      <c r="O565" s="6" t="s">
        <v>21</v>
      </c>
      <c r="P565" s="6" t="s">
        <v>36</v>
      </c>
      <c r="Q565" s="6" t="str">
        <f aca="false">IF(AND(rittenfreddie[[#This Row],[Vervoersmiddel]]="Super Soco CPx 2021 electrische scooter",rittenfreddie[[#This Row],[Band type]]="Zomer"),"Cordial","Heidenau K66 M+S")</f>
        <v>Cordial</v>
      </c>
    </row>
    <row r="566" customFormat="false" ht="13.8" hidden="false" customHeight="false" outlineLevel="0" collapsed="false">
      <c r="A566" s="0" t="n">
        <v>565</v>
      </c>
      <c r="B566" s="1" t="n">
        <v>44866</v>
      </c>
      <c r="C566" s="2" t="n">
        <f aca="false">YEAR(B566)</f>
        <v>2022</v>
      </c>
      <c r="D566" s="2" t="n">
        <f aca="false">WEEKNUM(B566,1)</f>
        <v>45</v>
      </c>
      <c r="E566" s="16" t="s">
        <v>17</v>
      </c>
      <c r="F566" s="16" t="s">
        <v>18</v>
      </c>
      <c r="G566" s="3" t="n">
        <v>16829</v>
      </c>
      <c r="H566" s="3" t="n">
        <v>16865</v>
      </c>
      <c r="I566" s="4" t="n">
        <f aca="false">H566-G566</f>
        <v>36</v>
      </c>
      <c r="J566" s="4" t="n">
        <v>14</v>
      </c>
      <c r="K566" s="4" t="n">
        <v>57</v>
      </c>
      <c r="L566" s="4" t="n">
        <v>14</v>
      </c>
      <c r="M566" s="4" t="n">
        <f aca="false">rittenfreddie[[#This Row],[Batt.perc.vertrek]]-rittenfreddie[[#This Row],[Batt.perc.aankomst]]</f>
        <v>43</v>
      </c>
      <c r="N566" s="25" t="n">
        <f aca="false">rittenfreddie[[#This Row],[Gereden kilometers]]/rittenfreddie[[#This Row],[Batt.perc.verbruikt]]</f>
        <v>0.837209302325581</v>
      </c>
      <c r="O566" s="6" t="s">
        <v>21</v>
      </c>
      <c r="P566" s="6" t="s">
        <v>36</v>
      </c>
      <c r="Q566" s="6" t="str">
        <f aca="false">IF(AND(rittenfreddie[[#This Row],[Vervoersmiddel]]="Super Soco CPx 2021 electrische scooter",rittenfreddie[[#This Row],[Band type]]="Zomer"),"Cordial","Heidenau K66 M+S")</f>
        <v>Cordial</v>
      </c>
    </row>
    <row r="567" customFormat="false" ht="13.8" hidden="false" customHeight="false" outlineLevel="0" collapsed="false">
      <c r="A567" s="0" t="n">
        <v>566</v>
      </c>
      <c r="B567" s="1" t="n">
        <v>44866</v>
      </c>
      <c r="C567" s="2" t="n">
        <f aca="false">YEAR(B567)</f>
        <v>2022</v>
      </c>
      <c r="D567" s="2" t="n">
        <f aca="false">WEEKNUM(B567,1)</f>
        <v>45</v>
      </c>
      <c r="E567" s="16" t="s">
        <v>18</v>
      </c>
      <c r="F567" s="0" t="s">
        <v>17</v>
      </c>
      <c r="G567" s="3" t="n">
        <v>16865</v>
      </c>
      <c r="H567" s="3" t="n">
        <v>16901</v>
      </c>
      <c r="I567" s="4" t="n">
        <f aca="false">H567-G567</f>
        <v>36</v>
      </c>
      <c r="J567" s="4" t="n">
        <v>14</v>
      </c>
      <c r="K567" s="4" t="n">
        <v>100</v>
      </c>
      <c r="L567" s="4" t="n">
        <v>53</v>
      </c>
      <c r="M567" s="4" t="n">
        <f aca="false">rittenfreddie[[#This Row],[Batt.perc.vertrek]]-rittenfreddie[[#This Row],[Batt.perc.aankomst]]</f>
        <v>47</v>
      </c>
      <c r="N567" s="25" t="n">
        <f aca="false">rittenfreddie[[#This Row],[Gereden kilometers]]/rittenfreddie[[#This Row],[Batt.perc.verbruikt]]</f>
        <v>0.765957446808511</v>
      </c>
      <c r="O567" s="6" t="s">
        <v>21</v>
      </c>
      <c r="P567" s="6" t="s">
        <v>36</v>
      </c>
      <c r="Q567" s="6" t="str">
        <f aca="false">IF(AND(rittenfreddie[[#This Row],[Vervoersmiddel]]="Super Soco CPx 2021 electrische scooter",rittenfreddie[[#This Row],[Band type]]="Zomer"),"Cordial","Heidenau K66 M+S")</f>
        <v>Cordial</v>
      </c>
    </row>
    <row r="568" customFormat="false" ht="13.8" hidden="false" customHeight="false" outlineLevel="0" collapsed="false">
      <c r="A568" s="0" t="n">
        <v>567</v>
      </c>
      <c r="B568" s="1" t="n">
        <v>44867</v>
      </c>
      <c r="C568" s="2" t="n">
        <f aca="false">YEAR(B568)</f>
        <v>2022</v>
      </c>
      <c r="D568" s="2" t="n">
        <f aca="false">WEEKNUM(B568,1)</f>
        <v>45</v>
      </c>
      <c r="E568" s="16" t="s">
        <v>17</v>
      </c>
      <c r="F568" s="16" t="s">
        <v>18</v>
      </c>
      <c r="G568" s="3" t="n">
        <v>16901</v>
      </c>
      <c r="H568" s="3" t="n">
        <v>16937</v>
      </c>
      <c r="I568" s="4" t="n">
        <f aca="false">H568-G568</f>
        <v>36</v>
      </c>
      <c r="J568" s="4" t="n">
        <v>10</v>
      </c>
      <c r="K568" s="4" t="n">
        <v>53</v>
      </c>
      <c r="L568" s="4" t="n">
        <v>10</v>
      </c>
      <c r="M568" s="4" t="n">
        <f aca="false">rittenfreddie[[#This Row],[Batt.perc.vertrek]]-rittenfreddie[[#This Row],[Batt.perc.aankomst]]</f>
        <v>43</v>
      </c>
      <c r="N568" s="25" t="n">
        <f aca="false">rittenfreddie[[#This Row],[Gereden kilometers]]/rittenfreddie[[#This Row],[Batt.perc.verbruikt]]</f>
        <v>0.837209302325581</v>
      </c>
      <c r="O568" s="6" t="s">
        <v>21</v>
      </c>
      <c r="P568" s="6" t="s">
        <v>36</v>
      </c>
      <c r="Q568" s="6" t="str">
        <f aca="false">IF(AND(rittenfreddie[[#This Row],[Vervoersmiddel]]="Super Soco CPx 2021 electrische scooter",rittenfreddie[[#This Row],[Band type]]="Zomer"),"Cordial","Heidenau K66 M+S")</f>
        <v>Cordial</v>
      </c>
    </row>
    <row r="569" customFormat="false" ht="13.8" hidden="false" customHeight="false" outlineLevel="0" collapsed="false">
      <c r="A569" s="0" t="n">
        <v>568</v>
      </c>
      <c r="B569" s="1" t="n">
        <v>44867</v>
      </c>
      <c r="C569" s="2" t="n">
        <f aca="false">YEAR(B569)</f>
        <v>2022</v>
      </c>
      <c r="D569" s="2" t="n">
        <f aca="false">WEEKNUM(B569,1)</f>
        <v>45</v>
      </c>
      <c r="E569" s="16" t="s">
        <v>18</v>
      </c>
      <c r="F569" s="0" t="s">
        <v>17</v>
      </c>
      <c r="G569" s="3" t="n">
        <v>16937</v>
      </c>
      <c r="H569" s="3" t="n">
        <v>16973</v>
      </c>
      <c r="I569" s="4" t="n">
        <f aca="false">H569-G569</f>
        <v>36</v>
      </c>
      <c r="J569" s="4" t="n">
        <v>11</v>
      </c>
      <c r="K569" s="4" t="n">
        <v>100</v>
      </c>
      <c r="L569" s="4" t="n">
        <v>56</v>
      </c>
      <c r="M569" s="4" t="n">
        <f aca="false">rittenfreddie[[#This Row],[Batt.perc.vertrek]]-rittenfreddie[[#This Row],[Batt.perc.aankomst]]</f>
        <v>44</v>
      </c>
      <c r="N569" s="25" t="n">
        <f aca="false">rittenfreddie[[#This Row],[Gereden kilometers]]/rittenfreddie[[#This Row],[Batt.perc.verbruikt]]</f>
        <v>0.818181818181818</v>
      </c>
      <c r="O569" s="6" t="s">
        <v>21</v>
      </c>
      <c r="P569" s="6" t="s">
        <v>36</v>
      </c>
      <c r="Q569" s="6" t="str">
        <f aca="false">IF(AND(rittenfreddie[[#This Row],[Vervoersmiddel]]="Super Soco CPx 2021 electrische scooter",rittenfreddie[[#This Row],[Band type]]="Zomer"),"Cordial","Heidenau K66 M+S")</f>
        <v>Cordial</v>
      </c>
    </row>
    <row r="570" customFormat="false" ht="13.8" hidden="false" customHeight="false" outlineLevel="0" collapsed="false">
      <c r="A570" s="0" t="n">
        <v>569</v>
      </c>
      <c r="B570" s="1" t="n">
        <v>44868</v>
      </c>
      <c r="C570" s="2" t="n">
        <f aca="false">YEAR(B570)</f>
        <v>2022</v>
      </c>
      <c r="D570" s="2" t="n">
        <f aca="false">WEEKNUM(B570,1)</f>
        <v>45</v>
      </c>
      <c r="E570" s="16" t="s">
        <v>17</v>
      </c>
      <c r="F570" s="16" t="s">
        <v>18</v>
      </c>
      <c r="G570" s="3" t="n">
        <v>16973</v>
      </c>
      <c r="H570" s="3" t="n">
        <v>17009</v>
      </c>
      <c r="I570" s="4" t="n">
        <f aca="false">H570-G570</f>
        <v>36</v>
      </c>
      <c r="J570" s="4" t="s">
        <v>26</v>
      </c>
      <c r="K570" s="4" t="n">
        <v>56</v>
      </c>
      <c r="L570" s="4" t="n">
        <v>15</v>
      </c>
      <c r="M570" s="4" t="n">
        <f aca="false">rittenfreddie[[#This Row],[Batt.perc.vertrek]]-rittenfreddie[[#This Row],[Batt.perc.aankomst]]</f>
        <v>41</v>
      </c>
      <c r="N570" s="25" t="n">
        <f aca="false">rittenfreddie[[#This Row],[Gereden kilometers]]/rittenfreddie[[#This Row],[Batt.perc.verbruikt]]</f>
        <v>0.878048780487805</v>
      </c>
      <c r="O570" s="6" t="s">
        <v>21</v>
      </c>
      <c r="P570" s="6" t="s">
        <v>36</v>
      </c>
      <c r="Q570" s="6" t="str">
        <f aca="false">IF(AND(rittenfreddie[[#This Row],[Vervoersmiddel]]="Super Soco CPx 2021 electrische scooter",rittenfreddie[[#This Row],[Band type]]="Zomer"),"Cordial","Heidenau K66 M+S")</f>
        <v>Cordial</v>
      </c>
    </row>
    <row r="571" customFormat="false" ht="13.8" hidden="false" customHeight="false" outlineLevel="0" collapsed="false">
      <c r="A571" s="0" t="n">
        <v>570</v>
      </c>
      <c r="B571" s="1" t="n">
        <v>44868</v>
      </c>
      <c r="C571" s="2" t="n">
        <f aca="false">YEAR(B571)</f>
        <v>2022</v>
      </c>
      <c r="D571" s="2" t="n">
        <f aca="false">WEEKNUM(B571,1)</f>
        <v>45</v>
      </c>
      <c r="E571" s="16" t="s">
        <v>18</v>
      </c>
      <c r="F571" s="0" t="s">
        <v>17</v>
      </c>
      <c r="G571" s="3" t="n">
        <v>17009</v>
      </c>
      <c r="H571" s="3" t="n">
        <v>17045</v>
      </c>
      <c r="I571" s="4" t="n">
        <f aca="false">H571-G571</f>
        <v>36</v>
      </c>
      <c r="J571" s="4" t="n">
        <v>14</v>
      </c>
      <c r="K571" s="4" t="n">
        <v>100</v>
      </c>
      <c r="L571" s="4" t="n">
        <v>55</v>
      </c>
      <c r="M571" s="4" t="n">
        <f aca="false">rittenfreddie[[#This Row],[Batt.perc.vertrek]]-rittenfreddie[[#This Row],[Batt.perc.aankomst]]</f>
        <v>45</v>
      </c>
      <c r="N571" s="25" t="n">
        <f aca="false">rittenfreddie[[#This Row],[Gereden kilometers]]/rittenfreddie[[#This Row],[Batt.perc.verbruikt]]</f>
        <v>0.8</v>
      </c>
      <c r="O571" s="6" t="s">
        <v>21</v>
      </c>
      <c r="P571" s="6" t="s">
        <v>36</v>
      </c>
      <c r="Q571" s="6" t="str">
        <f aca="false">IF(AND(rittenfreddie[[#This Row],[Vervoersmiddel]]="Super Soco CPx 2021 electrische scooter",rittenfreddie[[#This Row],[Band type]]="Zomer"),"Cordial","Heidenau K66 M+S")</f>
        <v>Cordial</v>
      </c>
    </row>
    <row r="572" customFormat="false" ht="13.8" hidden="false" customHeight="false" outlineLevel="0" collapsed="false">
      <c r="A572" s="0" t="n">
        <v>571</v>
      </c>
      <c r="B572" s="1" t="n">
        <v>44869</v>
      </c>
      <c r="C572" s="2" t="n">
        <f aca="false">YEAR(B572)</f>
        <v>2022</v>
      </c>
      <c r="D572" s="2" t="n">
        <f aca="false">WEEKNUM(B572,1)</f>
        <v>45</v>
      </c>
      <c r="E572" s="16" t="s">
        <v>17</v>
      </c>
      <c r="F572" s="16" t="s">
        <v>18</v>
      </c>
      <c r="G572" s="3" t="n">
        <v>17045</v>
      </c>
      <c r="H572" s="3" t="n">
        <v>17081</v>
      </c>
      <c r="I572" s="4" t="n">
        <f aca="false">H572-G572</f>
        <v>36</v>
      </c>
      <c r="J572" s="4" t="s">
        <v>26</v>
      </c>
      <c r="K572" s="4" t="n">
        <v>55</v>
      </c>
      <c r="L572" s="4" t="n">
        <v>10</v>
      </c>
      <c r="M572" s="4" t="n">
        <f aca="false">rittenfreddie[[#This Row],[Batt.perc.vertrek]]-rittenfreddie[[#This Row],[Batt.perc.aankomst]]</f>
        <v>45</v>
      </c>
      <c r="N572" s="25" t="n">
        <f aca="false">rittenfreddie[[#This Row],[Gereden kilometers]]/rittenfreddie[[#This Row],[Batt.perc.verbruikt]]</f>
        <v>0.8</v>
      </c>
      <c r="O572" s="6" t="s">
        <v>21</v>
      </c>
      <c r="P572" s="6" t="s">
        <v>36</v>
      </c>
      <c r="Q572" s="6" t="str">
        <f aca="false">IF(AND(rittenfreddie[[#This Row],[Vervoersmiddel]]="Super Soco CPx 2021 electrische scooter",rittenfreddie[[#This Row],[Band type]]="Zomer"),"Cordial","Heidenau K66 M+S")</f>
        <v>Cordial</v>
      </c>
    </row>
    <row r="573" customFormat="false" ht="13.8" hidden="false" customHeight="false" outlineLevel="0" collapsed="false">
      <c r="A573" s="0" t="n">
        <v>572</v>
      </c>
      <c r="B573" s="1" t="n">
        <v>44869</v>
      </c>
      <c r="C573" s="2" t="n">
        <f aca="false">YEAR(B573)</f>
        <v>2022</v>
      </c>
      <c r="D573" s="2" t="n">
        <f aca="false">WEEKNUM(B573,1)</f>
        <v>45</v>
      </c>
      <c r="E573" s="16" t="s">
        <v>18</v>
      </c>
      <c r="F573" s="0" t="s">
        <v>17</v>
      </c>
      <c r="G573" s="3" t="n">
        <v>17081</v>
      </c>
      <c r="H573" s="3" t="n">
        <v>17117</v>
      </c>
      <c r="I573" s="4" t="n">
        <f aca="false">H573-G573</f>
        <v>36</v>
      </c>
      <c r="J573" s="4" t="n">
        <v>6</v>
      </c>
      <c r="K573" s="4" t="n">
        <v>100</v>
      </c>
      <c r="L573" s="4" t="n">
        <v>56</v>
      </c>
      <c r="M573" s="4" t="n">
        <f aca="false">rittenfreddie[[#This Row],[Batt.perc.vertrek]]-rittenfreddie[[#This Row],[Batt.perc.aankomst]]</f>
        <v>44</v>
      </c>
      <c r="N573" s="25" t="n">
        <f aca="false">rittenfreddie[[#This Row],[Gereden kilometers]]/rittenfreddie[[#This Row],[Batt.perc.verbruikt]]</f>
        <v>0.818181818181818</v>
      </c>
      <c r="O573" s="6" t="s">
        <v>21</v>
      </c>
      <c r="P573" s="6" t="s">
        <v>36</v>
      </c>
      <c r="Q573" s="6" t="str">
        <f aca="false">IF(AND(rittenfreddie[[#This Row],[Vervoersmiddel]]="Super Soco CPx 2021 electrische scooter",rittenfreddie[[#This Row],[Band type]]="Zomer"),"Cordial","Heidenau K66 M+S")</f>
        <v>Cordial</v>
      </c>
    </row>
    <row r="574" customFormat="false" ht="13.8" hidden="false" customHeight="false" outlineLevel="0" collapsed="false">
      <c r="A574" s="0" t="n">
        <v>573</v>
      </c>
      <c r="B574" s="1" t="n">
        <v>44872</v>
      </c>
      <c r="C574" s="2" t="n">
        <f aca="false">YEAR(B574)</f>
        <v>2022</v>
      </c>
      <c r="D574" s="2" t="n">
        <f aca="false">WEEKNUM(B574,1)</f>
        <v>46</v>
      </c>
      <c r="E574" s="16" t="s">
        <v>17</v>
      </c>
      <c r="F574" s="16" t="s">
        <v>18</v>
      </c>
      <c r="G574" s="3" t="n">
        <v>17117</v>
      </c>
      <c r="H574" s="3" t="n">
        <v>17154</v>
      </c>
      <c r="I574" s="4" t="n">
        <f aca="false">H574-G574</f>
        <v>37</v>
      </c>
      <c r="J574" s="4" t="n">
        <v>10</v>
      </c>
      <c r="K574" s="4" t="n">
        <v>56</v>
      </c>
      <c r="L574" s="4" t="n">
        <v>12</v>
      </c>
      <c r="M574" s="4" t="n">
        <f aca="false">rittenfreddie[[#This Row],[Batt.perc.vertrek]]-rittenfreddie[[#This Row],[Batt.perc.aankomst]]</f>
        <v>44</v>
      </c>
      <c r="N574" s="25" t="n">
        <f aca="false">rittenfreddie[[#This Row],[Gereden kilometers]]/rittenfreddie[[#This Row],[Batt.perc.verbruikt]]</f>
        <v>0.840909090909091</v>
      </c>
      <c r="O574" s="6" t="s">
        <v>21</v>
      </c>
      <c r="P574" s="6" t="s">
        <v>34</v>
      </c>
      <c r="Q57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75" customFormat="false" ht="13.8" hidden="false" customHeight="false" outlineLevel="0" collapsed="false">
      <c r="A575" s="0" t="n">
        <v>574</v>
      </c>
      <c r="B575" s="1" t="n">
        <v>44872</v>
      </c>
      <c r="C575" s="2" t="n">
        <f aca="false">YEAR(B575)</f>
        <v>2022</v>
      </c>
      <c r="D575" s="2" t="n">
        <f aca="false">WEEKNUM(B575,1)</f>
        <v>46</v>
      </c>
      <c r="E575" s="16" t="s">
        <v>18</v>
      </c>
      <c r="F575" s="0" t="s">
        <v>17</v>
      </c>
      <c r="G575" s="3" t="n">
        <v>17154</v>
      </c>
      <c r="H575" s="3" t="n">
        <v>17191</v>
      </c>
      <c r="I575" s="4" t="n">
        <f aca="false">H575-G575</f>
        <v>37</v>
      </c>
      <c r="J575" s="4" t="n">
        <v>12</v>
      </c>
      <c r="K575" s="4" t="n">
        <v>100</v>
      </c>
      <c r="L575" s="4" t="n">
        <v>54</v>
      </c>
      <c r="M575" s="4" t="n">
        <f aca="false">rittenfreddie[[#This Row],[Batt.perc.vertrek]]-rittenfreddie[[#This Row],[Batt.perc.aankomst]]</f>
        <v>46</v>
      </c>
      <c r="N575" s="25" t="n">
        <f aca="false">rittenfreddie[[#This Row],[Gereden kilometers]]/rittenfreddie[[#This Row],[Batt.perc.verbruikt]]</f>
        <v>0.804347826086957</v>
      </c>
      <c r="O575" s="6" t="s">
        <v>21</v>
      </c>
      <c r="P575" s="6" t="s">
        <v>34</v>
      </c>
      <c r="Q57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76" customFormat="false" ht="13.8" hidden="false" customHeight="false" outlineLevel="0" collapsed="false">
      <c r="A576" s="0" t="n">
        <v>575</v>
      </c>
      <c r="B576" s="1" t="n">
        <v>44873</v>
      </c>
      <c r="C576" s="2" t="n">
        <f aca="false">YEAR(B576)</f>
        <v>2022</v>
      </c>
      <c r="D576" s="2" t="n">
        <f aca="false">WEEKNUM(B576,1)</f>
        <v>46</v>
      </c>
      <c r="E576" s="16" t="s">
        <v>17</v>
      </c>
      <c r="F576" s="16" t="s">
        <v>18</v>
      </c>
      <c r="G576" s="3" t="n">
        <v>17191</v>
      </c>
      <c r="H576" s="3" t="n">
        <v>17227</v>
      </c>
      <c r="I576" s="4" t="n">
        <f aca="false">H576-G576</f>
        <v>36</v>
      </c>
      <c r="J576" s="4" t="n">
        <v>10</v>
      </c>
      <c r="K576" s="4" t="n">
        <v>54</v>
      </c>
      <c r="L576" s="4" t="n">
        <v>13</v>
      </c>
      <c r="M576" s="4" t="n">
        <f aca="false">rittenfreddie[[#This Row],[Batt.perc.vertrek]]-rittenfreddie[[#This Row],[Batt.perc.aankomst]]</f>
        <v>41</v>
      </c>
      <c r="N576" s="25" t="n">
        <f aca="false">rittenfreddie[[#This Row],[Gereden kilometers]]/rittenfreddie[[#This Row],[Batt.perc.verbruikt]]</f>
        <v>0.878048780487805</v>
      </c>
      <c r="O576" s="6" t="s">
        <v>21</v>
      </c>
      <c r="P576" s="6" t="s">
        <v>34</v>
      </c>
      <c r="Q57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77" customFormat="false" ht="13.8" hidden="false" customHeight="false" outlineLevel="0" collapsed="false">
      <c r="A577" s="0" t="n">
        <v>576</v>
      </c>
      <c r="B577" s="1" t="n">
        <v>44873</v>
      </c>
      <c r="C577" s="2" t="n">
        <f aca="false">YEAR(B577)</f>
        <v>2022</v>
      </c>
      <c r="D577" s="2" t="n">
        <f aca="false">WEEKNUM(B577,1)</f>
        <v>46</v>
      </c>
      <c r="E577" s="16" t="s">
        <v>18</v>
      </c>
      <c r="F577" s="0" t="s">
        <v>17</v>
      </c>
      <c r="G577" s="3" t="n">
        <v>17227</v>
      </c>
      <c r="H577" s="3" t="n">
        <v>17264</v>
      </c>
      <c r="I577" s="4" t="n">
        <f aca="false">H577-G577</f>
        <v>37</v>
      </c>
      <c r="J577" s="4" t="n">
        <v>14</v>
      </c>
      <c r="K577" s="4" t="n">
        <v>100</v>
      </c>
      <c r="L577" s="4" t="n">
        <v>56</v>
      </c>
      <c r="M577" s="4" t="n">
        <f aca="false">rittenfreddie[[#This Row],[Batt.perc.vertrek]]-rittenfreddie[[#This Row],[Batt.perc.aankomst]]</f>
        <v>44</v>
      </c>
      <c r="N577" s="25" t="n">
        <f aca="false">rittenfreddie[[#This Row],[Gereden kilometers]]/rittenfreddie[[#This Row],[Batt.perc.verbruikt]]</f>
        <v>0.840909090909091</v>
      </c>
      <c r="O577" s="6" t="s">
        <v>21</v>
      </c>
      <c r="P577" s="6" t="s">
        <v>34</v>
      </c>
      <c r="Q57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78" customFormat="false" ht="13.8" hidden="false" customHeight="false" outlineLevel="0" collapsed="false">
      <c r="A578" s="0" t="n">
        <v>577</v>
      </c>
      <c r="B578" s="1" t="n">
        <v>44874</v>
      </c>
      <c r="C578" s="2" t="n">
        <f aca="false">YEAR(B578)</f>
        <v>2022</v>
      </c>
      <c r="D578" s="2" t="n">
        <f aca="false">WEEKNUM(B578,1)</f>
        <v>46</v>
      </c>
      <c r="E578" s="16" t="s">
        <v>17</v>
      </c>
      <c r="F578" s="16" t="s">
        <v>18</v>
      </c>
      <c r="G578" s="3" t="n">
        <v>17264</v>
      </c>
      <c r="H578" s="3" t="n">
        <v>17300</v>
      </c>
      <c r="I578" s="4" t="n">
        <f aca="false">H578-G578</f>
        <v>36</v>
      </c>
      <c r="J578" s="4" t="n">
        <v>12</v>
      </c>
      <c r="K578" s="4" t="n">
        <v>56</v>
      </c>
      <c r="L578" s="4" t="n">
        <v>17</v>
      </c>
      <c r="M578" s="4" t="n">
        <f aca="false">rittenfreddie[[#This Row],[Batt.perc.vertrek]]-rittenfreddie[[#This Row],[Batt.perc.aankomst]]</f>
        <v>39</v>
      </c>
      <c r="N578" s="25" t="n">
        <f aca="false">rittenfreddie[[#This Row],[Gereden kilometers]]/rittenfreddie[[#This Row],[Batt.perc.verbruikt]]</f>
        <v>0.923076923076923</v>
      </c>
      <c r="O578" s="6" t="s">
        <v>21</v>
      </c>
      <c r="P578" s="6" t="s">
        <v>34</v>
      </c>
      <c r="Q57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79" customFormat="false" ht="13.8" hidden="false" customHeight="false" outlineLevel="0" collapsed="false">
      <c r="A579" s="0" t="n">
        <v>578</v>
      </c>
      <c r="B579" s="1" t="n">
        <v>44874</v>
      </c>
      <c r="C579" s="2" t="n">
        <f aca="false">YEAR(B579)</f>
        <v>2022</v>
      </c>
      <c r="D579" s="2" t="n">
        <f aca="false">WEEKNUM(B579,1)</f>
        <v>46</v>
      </c>
      <c r="E579" s="16" t="s">
        <v>18</v>
      </c>
      <c r="F579" s="0" t="s">
        <v>17</v>
      </c>
      <c r="G579" s="3" t="n">
        <v>17300</v>
      </c>
      <c r="H579" s="3" t="n">
        <v>17336</v>
      </c>
      <c r="I579" s="4" t="n">
        <f aca="false">H579-G579</f>
        <v>36</v>
      </c>
      <c r="J579" s="4" t="n">
        <v>11</v>
      </c>
      <c r="K579" s="4" t="n">
        <v>100</v>
      </c>
      <c r="L579" s="4" t="n">
        <v>56</v>
      </c>
      <c r="M579" s="4" t="n">
        <f aca="false">rittenfreddie[[#This Row],[Batt.perc.vertrek]]-rittenfreddie[[#This Row],[Batt.perc.aankomst]]</f>
        <v>44</v>
      </c>
      <c r="N579" s="25" t="n">
        <f aca="false">rittenfreddie[[#This Row],[Gereden kilometers]]/rittenfreddie[[#This Row],[Batt.perc.verbruikt]]</f>
        <v>0.818181818181818</v>
      </c>
      <c r="O579" s="6" t="s">
        <v>21</v>
      </c>
      <c r="P579" s="6" t="s">
        <v>34</v>
      </c>
      <c r="Q57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0" customFormat="false" ht="13.8" hidden="false" customHeight="false" outlineLevel="0" collapsed="false">
      <c r="A580" s="0" t="n">
        <v>579</v>
      </c>
      <c r="B580" s="1" t="n">
        <v>44875</v>
      </c>
      <c r="C580" s="2" t="n">
        <f aca="false">YEAR(B580)</f>
        <v>2022</v>
      </c>
      <c r="D580" s="2" t="n">
        <f aca="false">WEEKNUM(B580,1)</f>
        <v>46</v>
      </c>
      <c r="E580" s="16" t="s">
        <v>17</v>
      </c>
      <c r="F580" s="16" t="s">
        <v>18</v>
      </c>
      <c r="G580" s="3" t="n">
        <v>17336</v>
      </c>
      <c r="H580" s="3" t="n">
        <v>17372</v>
      </c>
      <c r="I580" s="4" t="n">
        <f aca="false">H580-G580</f>
        <v>36</v>
      </c>
      <c r="J580" s="4" t="n">
        <v>10</v>
      </c>
      <c r="K580" s="4" t="n">
        <v>56</v>
      </c>
      <c r="L580" s="4" t="n">
        <v>14</v>
      </c>
      <c r="M580" s="4" t="n">
        <f aca="false">rittenfreddie[[#This Row],[Batt.perc.vertrek]]-rittenfreddie[[#This Row],[Batt.perc.aankomst]]</f>
        <v>42</v>
      </c>
      <c r="N580" s="25" t="n">
        <f aca="false">rittenfreddie[[#This Row],[Gereden kilometers]]/rittenfreddie[[#This Row],[Batt.perc.verbruikt]]</f>
        <v>0.857142857142857</v>
      </c>
      <c r="O580" s="6" t="s">
        <v>21</v>
      </c>
      <c r="P580" s="6" t="s">
        <v>34</v>
      </c>
      <c r="Q58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1" customFormat="false" ht="13.8" hidden="false" customHeight="false" outlineLevel="0" collapsed="false">
      <c r="A581" s="0" t="n">
        <v>580</v>
      </c>
      <c r="B581" s="1" t="n">
        <v>44875</v>
      </c>
      <c r="C581" s="2" t="n">
        <f aca="false">YEAR(B581)</f>
        <v>2022</v>
      </c>
      <c r="D581" s="2" t="n">
        <f aca="false">WEEKNUM(B581,1)</f>
        <v>46</v>
      </c>
      <c r="E581" s="16" t="s">
        <v>18</v>
      </c>
      <c r="F581" s="0" t="s">
        <v>17</v>
      </c>
      <c r="G581" s="3" t="n">
        <v>17372</v>
      </c>
      <c r="H581" s="3" t="n">
        <v>17409</v>
      </c>
      <c r="I581" s="4" t="n">
        <f aca="false">H581-G581</f>
        <v>37</v>
      </c>
      <c r="J581" s="4" t="n">
        <v>13</v>
      </c>
      <c r="K581" s="4" t="n">
        <v>100</v>
      </c>
      <c r="L581" s="4" t="n">
        <v>55</v>
      </c>
      <c r="M581" s="4" t="n">
        <f aca="false">rittenfreddie[[#This Row],[Batt.perc.vertrek]]-rittenfreddie[[#This Row],[Batt.perc.aankomst]]</f>
        <v>45</v>
      </c>
      <c r="N581" s="25" t="n">
        <f aca="false">rittenfreddie[[#This Row],[Gereden kilometers]]/rittenfreddie[[#This Row],[Batt.perc.verbruikt]]</f>
        <v>0.822222222222222</v>
      </c>
      <c r="O581" s="6" t="s">
        <v>21</v>
      </c>
      <c r="P581" s="6" t="s">
        <v>34</v>
      </c>
      <c r="Q58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2" customFormat="false" ht="13.8" hidden="false" customHeight="false" outlineLevel="0" collapsed="false">
      <c r="A582" s="0" t="n">
        <v>581</v>
      </c>
      <c r="B582" s="1" t="n">
        <v>44876</v>
      </c>
      <c r="C582" s="2" t="n">
        <f aca="false">YEAR(B582)</f>
        <v>2022</v>
      </c>
      <c r="D582" s="2" t="n">
        <f aca="false">WEEKNUM(B582,1)</f>
        <v>46</v>
      </c>
      <c r="E582" s="16" t="s">
        <v>17</v>
      </c>
      <c r="F582" s="16" t="s">
        <v>18</v>
      </c>
      <c r="G582" s="3" t="n">
        <v>17409</v>
      </c>
      <c r="H582" s="3" t="n">
        <v>17445</v>
      </c>
      <c r="I582" s="4" t="n">
        <f aca="false">H582-G582</f>
        <v>36</v>
      </c>
      <c r="J582" s="4" t="n">
        <v>10</v>
      </c>
      <c r="K582" s="4" t="n">
        <v>55</v>
      </c>
      <c r="L582" s="4" t="n">
        <v>15</v>
      </c>
      <c r="M582" s="4" t="n">
        <f aca="false">rittenfreddie[[#This Row],[Batt.perc.vertrek]]-rittenfreddie[[#This Row],[Batt.perc.aankomst]]</f>
        <v>40</v>
      </c>
      <c r="N582" s="25" t="n">
        <f aca="false">rittenfreddie[[#This Row],[Gereden kilometers]]/rittenfreddie[[#This Row],[Batt.perc.verbruikt]]</f>
        <v>0.9</v>
      </c>
      <c r="O582" s="6" t="s">
        <v>21</v>
      </c>
      <c r="P582" s="6" t="s">
        <v>34</v>
      </c>
      <c r="Q58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3" customFormat="false" ht="13.8" hidden="false" customHeight="false" outlineLevel="0" collapsed="false">
      <c r="A583" s="0" t="n">
        <v>582</v>
      </c>
      <c r="B583" s="1" t="n">
        <v>44876</v>
      </c>
      <c r="C583" s="2" t="n">
        <f aca="false">YEAR(B583)</f>
        <v>2022</v>
      </c>
      <c r="D583" s="2" t="n">
        <f aca="false">WEEKNUM(B583,1)</f>
        <v>46</v>
      </c>
      <c r="E583" s="16" t="s">
        <v>18</v>
      </c>
      <c r="F583" s="0" t="s">
        <v>17</v>
      </c>
      <c r="G583" s="3" t="n">
        <v>17445</v>
      </c>
      <c r="H583" s="3" t="n">
        <v>17482</v>
      </c>
      <c r="I583" s="4" t="n">
        <f aca="false">H583-G583</f>
        <v>37</v>
      </c>
      <c r="J583" s="4" t="n">
        <v>11</v>
      </c>
      <c r="K583" s="4" t="n">
        <v>100</v>
      </c>
      <c r="L583" s="4" t="n">
        <v>57</v>
      </c>
      <c r="M583" s="4" t="n">
        <f aca="false">rittenfreddie[[#This Row],[Batt.perc.vertrek]]-rittenfreddie[[#This Row],[Batt.perc.aankomst]]</f>
        <v>43</v>
      </c>
      <c r="N583" s="25" t="n">
        <f aca="false">rittenfreddie[[#This Row],[Gereden kilometers]]/rittenfreddie[[#This Row],[Batt.perc.verbruikt]]</f>
        <v>0.86046511627907</v>
      </c>
      <c r="O583" s="6" t="s">
        <v>21</v>
      </c>
      <c r="P583" s="6" t="s">
        <v>34</v>
      </c>
      <c r="Q58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4" customFormat="false" ht="13.8" hidden="false" customHeight="false" outlineLevel="0" collapsed="false">
      <c r="A584" s="0" t="n">
        <v>583</v>
      </c>
      <c r="B584" s="1" t="n">
        <v>44879</v>
      </c>
      <c r="C584" s="2" t="n">
        <f aca="false">YEAR(B584)</f>
        <v>2022</v>
      </c>
      <c r="D584" s="2" t="n">
        <f aca="false">WEEKNUM(B584,1)</f>
        <v>47</v>
      </c>
      <c r="E584" s="16" t="s">
        <v>17</v>
      </c>
      <c r="F584" s="16" t="s">
        <v>18</v>
      </c>
      <c r="G584" s="3" t="n">
        <v>17482</v>
      </c>
      <c r="H584" s="3" t="n">
        <v>17519</v>
      </c>
      <c r="I584" s="4" t="n">
        <f aca="false">H584-G584</f>
        <v>37</v>
      </c>
      <c r="J584" s="4" t="n">
        <v>6</v>
      </c>
      <c r="K584" s="4" t="n">
        <v>57</v>
      </c>
      <c r="L584" s="4" t="n">
        <v>12</v>
      </c>
      <c r="M584" s="4" t="n">
        <f aca="false">rittenfreddie[[#This Row],[Batt.perc.vertrek]]-rittenfreddie[[#This Row],[Batt.perc.aankomst]]</f>
        <v>45</v>
      </c>
      <c r="N584" s="25" t="n">
        <f aca="false">rittenfreddie[[#This Row],[Gereden kilometers]]/rittenfreddie[[#This Row],[Batt.perc.verbruikt]]</f>
        <v>0.822222222222222</v>
      </c>
      <c r="O584" s="6" t="s">
        <v>21</v>
      </c>
      <c r="P584" s="6" t="s">
        <v>34</v>
      </c>
      <c r="Q58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5" customFormat="false" ht="13.8" hidden="false" customHeight="false" outlineLevel="0" collapsed="false">
      <c r="A585" s="0" t="n">
        <v>584</v>
      </c>
      <c r="B585" s="1" t="n">
        <v>44879</v>
      </c>
      <c r="C585" s="2" t="n">
        <f aca="false">YEAR(B585)</f>
        <v>2022</v>
      </c>
      <c r="D585" s="2" t="n">
        <f aca="false">WEEKNUM(B585,1)</f>
        <v>47</v>
      </c>
      <c r="E585" s="16" t="s">
        <v>18</v>
      </c>
      <c r="F585" s="0" t="s">
        <v>17</v>
      </c>
      <c r="G585" s="3" t="n">
        <v>17519</v>
      </c>
      <c r="H585" s="3" t="n">
        <v>17555</v>
      </c>
      <c r="I585" s="4" t="n">
        <f aca="false">H585-G585</f>
        <v>36</v>
      </c>
      <c r="J585" s="4" t="n">
        <v>13</v>
      </c>
      <c r="K585" s="4" t="n">
        <v>100</v>
      </c>
      <c r="L585" s="4" t="n">
        <v>60</v>
      </c>
      <c r="M585" s="4" t="n">
        <f aca="false">rittenfreddie[[#This Row],[Batt.perc.vertrek]]-rittenfreddie[[#This Row],[Batt.perc.aankomst]]</f>
        <v>40</v>
      </c>
      <c r="N585" s="25" t="n">
        <f aca="false">rittenfreddie[[#This Row],[Gereden kilometers]]/rittenfreddie[[#This Row],[Batt.perc.verbruikt]]</f>
        <v>0.9</v>
      </c>
      <c r="O585" s="6" t="s">
        <v>21</v>
      </c>
      <c r="P585" s="6" t="s">
        <v>34</v>
      </c>
      <c r="Q58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6" customFormat="false" ht="13.8" hidden="false" customHeight="false" outlineLevel="0" collapsed="false">
      <c r="A586" s="0" t="n">
        <v>585</v>
      </c>
      <c r="B586" s="1" t="n">
        <v>44880</v>
      </c>
      <c r="C586" s="2" t="n">
        <f aca="false">YEAR(B586)</f>
        <v>2022</v>
      </c>
      <c r="D586" s="2" t="n">
        <f aca="false">WEEKNUM(B586,1)</f>
        <v>47</v>
      </c>
      <c r="E586" s="16" t="s">
        <v>17</v>
      </c>
      <c r="F586" s="16" t="s">
        <v>18</v>
      </c>
      <c r="G586" s="3" t="n">
        <v>17555</v>
      </c>
      <c r="H586" s="3" t="n">
        <v>17591</v>
      </c>
      <c r="I586" s="4" t="n">
        <f aca="false">H586-G586</f>
        <v>36</v>
      </c>
      <c r="J586" s="4" t="n">
        <v>8</v>
      </c>
      <c r="K586" s="4" t="n">
        <v>60</v>
      </c>
      <c r="L586" s="4" t="n">
        <v>18</v>
      </c>
      <c r="M586" s="4" t="n">
        <f aca="false">rittenfreddie[[#This Row],[Batt.perc.vertrek]]-rittenfreddie[[#This Row],[Batt.perc.aankomst]]</f>
        <v>42</v>
      </c>
      <c r="N586" s="25" t="n">
        <f aca="false">rittenfreddie[[#This Row],[Gereden kilometers]]/rittenfreddie[[#This Row],[Batt.perc.verbruikt]]</f>
        <v>0.857142857142857</v>
      </c>
      <c r="O586" s="6" t="s">
        <v>21</v>
      </c>
      <c r="P586" s="6" t="s">
        <v>34</v>
      </c>
      <c r="Q58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7" customFormat="false" ht="13.8" hidden="false" customHeight="false" outlineLevel="0" collapsed="false">
      <c r="A587" s="0" t="n">
        <v>586</v>
      </c>
      <c r="B587" s="1" t="n">
        <v>44880</v>
      </c>
      <c r="C587" s="2" t="n">
        <f aca="false">YEAR(B587)</f>
        <v>2022</v>
      </c>
      <c r="D587" s="2" t="n">
        <f aca="false">WEEKNUM(B587,1)</f>
        <v>47</v>
      </c>
      <c r="E587" s="16" t="s">
        <v>18</v>
      </c>
      <c r="F587" s="0" t="s">
        <v>17</v>
      </c>
      <c r="G587" s="3" t="n">
        <v>17591</v>
      </c>
      <c r="H587" s="3" t="n">
        <v>17628</v>
      </c>
      <c r="I587" s="4" t="n">
        <f aca="false">H587-G587</f>
        <v>37</v>
      </c>
      <c r="J587" s="4" t="n">
        <v>10</v>
      </c>
      <c r="K587" s="4" t="n">
        <v>100</v>
      </c>
      <c r="L587" s="4" t="n">
        <v>58</v>
      </c>
      <c r="M587" s="4" t="n">
        <f aca="false">rittenfreddie[[#This Row],[Batt.perc.vertrek]]-rittenfreddie[[#This Row],[Batt.perc.aankomst]]</f>
        <v>42</v>
      </c>
      <c r="N587" s="25" t="n">
        <f aca="false">rittenfreddie[[#This Row],[Gereden kilometers]]/rittenfreddie[[#This Row],[Batt.perc.verbruikt]]</f>
        <v>0.880952380952381</v>
      </c>
      <c r="O587" s="6" t="s">
        <v>21</v>
      </c>
      <c r="P587" s="6" t="s">
        <v>34</v>
      </c>
      <c r="Q58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8" customFormat="false" ht="13.8" hidden="false" customHeight="false" outlineLevel="0" collapsed="false">
      <c r="A588" s="0" t="n">
        <v>587</v>
      </c>
      <c r="B588" s="1" t="n">
        <v>44881</v>
      </c>
      <c r="C588" s="2" t="n">
        <f aca="false">YEAR(B588)</f>
        <v>2022</v>
      </c>
      <c r="D588" s="2" t="n">
        <f aca="false">WEEKNUM(B588,1)</f>
        <v>47</v>
      </c>
      <c r="E588" s="16" t="s">
        <v>17</v>
      </c>
      <c r="F588" s="16" t="s">
        <v>18</v>
      </c>
      <c r="G588" s="3" t="n">
        <v>17628</v>
      </c>
      <c r="H588" s="3" t="n">
        <v>17664</v>
      </c>
      <c r="I588" s="4" t="n">
        <f aca="false">H588-G588</f>
        <v>36</v>
      </c>
      <c r="J588" s="4" t="n">
        <v>10</v>
      </c>
      <c r="K588" s="4" t="n">
        <v>58</v>
      </c>
      <c r="L588" s="4" t="n">
        <v>15</v>
      </c>
      <c r="M588" s="4" t="n">
        <f aca="false">rittenfreddie[[#This Row],[Batt.perc.vertrek]]-rittenfreddie[[#This Row],[Batt.perc.aankomst]]</f>
        <v>43</v>
      </c>
      <c r="N588" s="25" t="n">
        <f aca="false">rittenfreddie[[#This Row],[Gereden kilometers]]/rittenfreddie[[#This Row],[Batt.perc.verbruikt]]</f>
        <v>0.837209302325581</v>
      </c>
      <c r="O588" s="6" t="s">
        <v>21</v>
      </c>
      <c r="P588" s="6" t="s">
        <v>34</v>
      </c>
      <c r="Q58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89" customFormat="false" ht="13.8" hidden="false" customHeight="false" outlineLevel="0" collapsed="false">
      <c r="A589" s="0" t="n">
        <v>588</v>
      </c>
      <c r="B589" s="1" t="n">
        <v>44881</v>
      </c>
      <c r="C589" s="2" t="n">
        <f aca="false">YEAR(B589)</f>
        <v>2022</v>
      </c>
      <c r="D589" s="2" t="n">
        <f aca="false">WEEKNUM(B589,1)</f>
        <v>47</v>
      </c>
      <c r="E589" s="16" t="s">
        <v>18</v>
      </c>
      <c r="F589" s="0" t="s">
        <v>17</v>
      </c>
      <c r="G589" s="3" t="n">
        <v>17664</v>
      </c>
      <c r="H589" s="3" t="n">
        <v>17700</v>
      </c>
      <c r="I589" s="4" t="n">
        <f aca="false">H589-G589</f>
        <v>36</v>
      </c>
      <c r="J589" s="4" t="n">
        <v>9</v>
      </c>
      <c r="K589" s="4" t="n">
        <v>100</v>
      </c>
      <c r="L589" s="4" t="n">
        <v>60</v>
      </c>
      <c r="M589" s="4" t="n">
        <f aca="false">rittenfreddie[[#This Row],[Batt.perc.vertrek]]-rittenfreddie[[#This Row],[Batt.perc.aankomst]]</f>
        <v>40</v>
      </c>
      <c r="N589" s="25" t="n">
        <f aca="false">rittenfreddie[[#This Row],[Gereden kilometers]]/rittenfreddie[[#This Row],[Batt.perc.verbruikt]]</f>
        <v>0.9</v>
      </c>
      <c r="O589" s="6" t="s">
        <v>21</v>
      </c>
      <c r="P589" s="6" t="s">
        <v>34</v>
      </c>
      <c r="Q58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0" customFormat="false" ht="13.8" hidden="false" customHeight="false" outlineLevel="0" collapsed="false">
      <c r="A590" s="0" t="n">
        <v>589</v>
      </c>
      <c r="B590" s="1" t="n">
        <v>44882</v>
      </c>
      <c r="C590" s="2" t="n">
        <f aca="false">YEAR(B590)</f>
        <v>2022</v>
      </c>
      <c r="D590" s="2" t="n">
        <f aca="false">WEEKNUM(B590,1)</f>
        <v>47</v>
      </c>
      <c r="E590" s="16" t="s">
        <v>17</v>
      </c>
      <c r="F590" s="16" t="s">
        <v>18</v>
      </c>
      <c r="G590" s="3" t="n">
        <v>17700</v>
      </c>
      <c r="H590" s="3" t="n">
        <v>17737</v>
      </c>
      <c r="I590" s="4" t="n">
        <f aca="false">H590-G590</f>
        <v>37</v>
      </c>
      <c r="J590" s="4" t="n">
        <v>6</v>
      </c>
      <c r="K590" s="4" t="n">
        <v>60</v>
      </c>
      <c r="L590" s="4" t="n">
        <v>11</v>
      </c>
      <c r="M590" s="4" t="n">
        <f aca="false">rittenfreddie[[#This Row],[Batt.perc.vertrek]]-rittenfreddie[[#This Row],[Batt.perc.aankomst]]</f>
        <v>49</v>
      </c>
      <c r="N590" s="25" t="n">
        <f aca="false">rittenfreddie[[#This Row],[Gereden kilometers]]/rittenfreddie[[#This Row],[Batt.perc.verbruikt]]</f>
        <v>0.755102040816327</v>
      </c>
      <c r="O590" s="6" t="s">
        <v>21</v>
      </c>
      <c r="P590" s="6" t="s">
        <v>34</v>
      </c>
      <c r="Q59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1" customFormat="false" ht="13.8" hidden="false" customHeight="false" outlineLevel="0" collapsed="false">
      <c r="A591" s="0" t="n">
        <v>590</v>
      </c>
      <c r="B591" s="1" t="n">
        <v>44882</v>
      </c>
      <c r="C591" s="2" t="n">
        <f aca="false">YEAR(B591)</f>
        <v>2022</v>
      </c>
      <c r="D591" s="2" t="n">
        <f aca="false">WEEKNUM(B591,1)</f>
        <v>47</v>
      </c>
      <c r="E591" s="16" t="s">
        <v>18</v>
      </c>
      <c r="F591" s="0" t="s">
        <v>17</v>
      </c>
      <c r="G591" s="3" t="n">
        <v>17737</v>
      </c>
      <c r="H591" s="3" t="n">
        <v>17773</v>
      </c>
      <c r="I591" s="4" t="n">
        <f aca="false">H591-G591</f>
        <v>36</v>
      </c>
      <c r="J591" s="4" t="n">
        <v>8</v>
      </c>
      <c r="K591" s="4" t="n">
        <v>100</v>
      </c>
      <c r="L591" s="4" t="n">
        <v>55</v>
      </c>
      <c r="M591" s="4" t="n">
        <f aca="false">rittenfreddie[[#This Row],[Batt.perc.vertrek]]-rittenfreddie[[#This Row],[Batt.perc.aankomst]]</f>
        <v>45</v>
      </c>
      <c r="N591" s="25" t="n">
        <f aca="false">rittenfreddie[[#This Row],[Gereden kilometers]]/rittenfreddie[[#This Row],[Batt.perc.verbruikt]]</f>
        <v>0.8</v>
      </c>
      <c r="O591" s="6" t="s">
        <v>21</v>
      </c>
      <c r="P591" s="6" t="s">
        <v>34</v>
      </c>
      <c r="Q59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2" customFormat="false" ht="13.8" hidden="false" customHeight="false" outlineLevel="0" collapsed="false">
      <c r="A592" s="0" t="n">
        <v>591</v>
      </c>
      <c r="B592" s="1" t="n">
        <v>44883</v>
      </c>
      <c r="C592" s="2" t="n">
        <f aca="false">YEAR(B592)</f>
        <v>2022</v>
      </c>
      <c r="D592" s="2" t="n">
        <f aca="false">WEEKNUM(B592,1)</f>
        <v>47</v>
      </c>
      <c r="E592" s="16" t="s">
        <v>17</v>
      </c>
      <c r="F592" s="16" t="s">
        <v>18</v>
      </c>
      <c r="G592" s="3" t="n">
        <v>17773</v>
      </c>
      <c r="H592" s="3" t="n">
        <v>17810</v>
      </c>
      <c r="I592" s="4" t="n">
        <f aca="false">H592-G592</f>
        <v>37</v>
      </c>
      <c r="J592" s="4" t="n">
        <v>6</v>
      </c>
      <c r="K592" s="4" t="n">
        <v>55</v>
      </c>
      <c r="L592" s="4" t="n">
        <v>11</v>
      </c>
      <c r="M592" s="4" t="n">
        <f aca="false">rittenfreddie[[#This Row],[Batt.perc.vertrek]]-rittenfreddie[[#This Row],[Batt.perc.aankomst]]</f>
        <v>44</v>
      </c>
      <c r="N592" s="25" t="n">
        <f aca="false">rittenfreddie[[#This Row],[Gereden kilometers]]/rittenfreddie[[#This Row],[Batt.perc.verbruikt]]</f>
        <v>0.840909090909091</v>
      </c>
      <c r="O592" s="6" t="s">
        <v>21</v>
      </c>
      <c r="P592" s="6" t="s">
        <v>34</v>
      </c>
      <c r="Q59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3" customFormat="false" ht="13.8" hidden="false" customHeight="false" outlineLevel="0" collapsed="false">
      <c r="A593" s="0" t="n">
        <v>592</v>
      </c>
      <c r="B593" s="1" t="n">
        <v>44883</v>
      </c>
      <c r="C593" s="2" t="n">
        <f aca="false">YEAR(B593)</f>
        <v>2022</v>
      </c>
      <c r="D593" s="2" t="n">
        <f aca="false">WEEKNUM(B593,1)</f>
        <v>47</v>
      </c>
      <c r="E593" s="16" t="s">
        <v>18</v>
      </c>
      <c r="F593" s="0" t="s">
        <v>17</v>
      </c>
      <c r="G593" s="3" t="n">
        <v>17810</v>
      </c>
      <c r="H593" s="3" t="n">
        <v>17846</v>
      </c>
      <c r="I593" s="4" t="n">
        <f aca="false">H593-G593</f>
        <v>36</v>
      </c>
      <c r="J593" s="4" t="n">
        <v>4</v>
      </c>
      <c r="K593" s="4" t="n">
        <v>100</v>
      </c>
      <c r="L593" s="4" t="n">
        <v>56</v>
      </c>
      <c r="M593" s="4" t="n">
        <f aca="false">rittenfreddie[[#This Row],[Batt.perc.vertrek]]-rittenfreddie[[#This Row],[Batt.perc.aankomst]]</f>
        <v>44</v>
      </c>
      <c r="N593" s="25" t="n">
        <f aca="false">rittenfreddie[[#This Row],[Gereden kilometers]]/rittenfreddie[[#This Row],[Batt.perc.verbruikt]]</f>
        <v>0.818181818181818</v>
      </c>
      <c r="O593" s="6" t="s">
        <v>21</v>
      </c>
      <c r="P593" s="6" t="s">
        <v>34</v>
      </c>
      <c r="Q59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4" customFormat="false" ht="13.8" hidden="false" customHeight="false" outlineLevel="0" collapsed="false">
      <c r="A594" s="0" t="n">
        <v>593</v>
      </c>
      <c r="B594" s="1" t="n">
        <v>44886</v>
      </c>
      <c r="C594" s="2" t="n">
        <f aca="false">YEAR(B594)</f>
        <v>2022</v>
      </c>
      <c r="D594" s="2" t="n">
        <f aca="false">WEEKNUM(B594,1)</f>
        <v>48</v>
      </c>
      <c r="E594" s="16" t="s">
        <v>17</v>
      </c>
      <c r="F594" s="16" t="s">
        <v>18</v>
      </c>
      <c r="G594" s="3" t="n">
        <v>17846</v>
      </c>
      <c r="H594" s="3" t="n">
        <v>17882</v>
      </c>
      <c r="I594" s="4" t="n">
        <f aca="false">H594-G594</f>
        <v>36</v>
      </c>
      <c r="J594" s="4" t="n">
        <v>-3</v>
      </c>
      <c r="K594" s="4" t="n">
        <v>56</v>
      </c>
      <c r="L594" s="4" t="n">
        <v>10</v>
      </c>
      <c r="M594" s="4" t="n">
        <f aca="false">rittenfreddie[[#This Row],[Batt.perc.vertrek]]-rittenfreddie[[#This Row],[Batt.perc.aankomst]]</f>
        <v>46</v>
      </c>
      <c r="N594" s="25" t="n">
        <f aca="false">rittenfreddie[[#This Row],[Gereden kilometers]]/rittenfreddie[[#This Row],[Batt.perc.verbruikt]]</f>
        <v>0.782608695652174</v>
      </c>
      <c r="O594" s="6" t="s">
        <v>21</v>
      </c>
      <c r="P594" s="6" t="s">
        <v>34</v>
      </c>
      <c r="Q59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5" customFormat="false" ht="13.8" hidden="false" customHeight="false" outlineLevel="0" collapsed="false">
      <c r="A595" s="0" t="n">
        <v>594</v>
      </c>
      <c r="B595" s="1" t="n">
        <v>44886</v>
      </c>
      <c r="C595" s="2" t="n">
        <f aca="false">YEAR(B595)</f>
        <v>2022</v>
      </c>
      <c r="D595" s="2" t="n">
        <f aca="false">WEEKNUM(B595,1)</f>
        <v>48</v>
      </c>
      <c r="E595" s="16" t="s">
        <v>18</v>
      </c>
      <c r="F595" s="0" t="s">
        <v>17</v>
      </c>
      <c r="G595" s="3" t="n">
        <v>17882</v>
      </c>
      <c r="H595" s="3" t="n">
        <v>17919</v>
      </c>
      <c r="I595" s="4" t="n">
        <f aca="false">H595-G595</f>
        <v>37</v>
      </c>
      <c r="J595" s="4" t="n">
        <v>8</v>
      </c>
      <c r="K595" s="4" t="n">
        <v>100</v>
      </c>
      <c r="L595" s="4" t="n">
        <v>56</v>
      </c>
      <c r="M595" s="4" t="n">
        <f aca="false">rittenfreddie[[#This Row],[Batt.perc.vertrek]]-rittenfreddie[[#This Row],[Batt.perc.aankomst]]</f>
        <v>44</v>
      </c>
      <c r="N595" s="25" t="n">
        <f aca="false">rittenfreddie[[#This Row],[Gereden kilometers]]/rittenfreddie[[#This Row],[Batt.perc.verbruikt]]</f>
        <v>0.840909090909091</v>
      </c>
      <c r="O595" s="6" t="s">
        <v>21</v>
      </c>
      <c r="P595" s="6" t="s">
        <v>34</v>
      </c>
      <c r="Q59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6" customFormat="false" ht="13.8" hidden="false" customHeight="false" outlineLevel="0" collapsed="false">
      <c r="A596" s="0" t="n">
        <v>595</v>
      </c>
      <c r="B596" s="1" t="n">
        <v>44887</v>
      </c>
      <c r="C596" s="2" t="n">
        <f aca="false">YEAR(B596)</f>
        <v>2022</v>
      </c>
      <c r="D596" s="2" t="n">
        <f aca="false">WEEKNUM(B596,1)</f>
        <v>48</v>
      </c>
      <c r="E596" s="16" t="s">
        <v>17</v>
      </c>
      <c r="F596" s="16" t="s">
        <v>18</v>
      </c>
      <c r="G596" s="3" t="n">
        <v>17919</v>
      </c>
      <c r="H596" s="3" t="n">
        <v>17955</v>
      </c>
      <c r="I596" s="4" t="n">
        <f aca="false">H596-G596</f>
        <v>36</v>
      </c>
      <c r="J596" s="4" t="n">
        <v>8</v>
      </c>
      <c r="K596" s="4" t="n">
        <v>56</v>
      </c>
      <c r="L596" s="4" t="n">
        <v>12</v>
      </c>
      <c r="M596" s="4" t="n">
        <f aca="false">rittenfreddie[[#This Row],[Batt.perc.vertrek]]-rittenfreddie[[#This Row],[Batt.perc.aankomst]]</f>
        <v>44</v>
      </c>
      <c r="N596" s="25" t="n">
        <f aca="false">rittenfreddie[[#This Row],[Gereden kilometers]]/rittenfreddie[[#This Row],[Batt.perc.verbruikt]]</f>
        <v>0.818181818181818</v>
      </c>
      <c r="O596" s="6" t="s">
        <v>21</v>
      </c>
      <c r="P596" s="6" t="s">
        <v>34</v>
      </c>
      <c r="Q59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7" customFormat="false" ht="13.8" hidden="false" customHeight="false" outlineLevel="0" collapsed="false">
      <c r="A597" s="0" t="n">
        <v>596</v>
      </c>
      <c r="B597" s="1" t="n">
        <v>44887</v>
      </c>
      <c r="C597" s="2" t="n">
        <f aca="false">YEAR(B597)</f>
        <v>2022</v>
      </c>
      <c r="D597" s="2" t="n">
        <f aca="false">WEEKNUM(B597,1)</f>
        <v>48</v>
      </c>
      <c r="E597" s="16" t="s">
        <v>18</v>
      </c>
      <c r="F597" s="0" t="s">
        <v>17</v>
      </c>
      <c r="G597" s="3" t="n">
        <v>17955</v>
      </c>
      <c r="H597" s="3" t="n">
        <v>17991</v>
      </c>
      <c r="I597" s="4" t="n">
        <f aca="false">H597-G597</f>
        <v>36</v>
      </c>
      <c r="J597" s="4" t="n">
        <v>6</v>
      </c>
      <c r="K597" s="4" t="n">
        <v>100</v>
      </c>
      <c r="L597" s="4" t="n">
        <v>56</v>
      </c>
      <c r="M597" s="4" t="n">
        <f aca="false">rittenfreddie[[#This Row],[Batt.perc.vertrek]]-rittenfreddie[[#This Row],[Batt.perc.aankomst]]</f>
        <v>44</v>
      </c>
      <c r="N597" s="25" t="n">
        <f aca="false">rittenfreddie[[#This Row],[Gereden kilometers]]/rittenfreddie[[#This Row],[Batt.perc.verbruikt]]</f>
        <v>0.818181818181818</v>
      </c>
      <c r="O597" s="6" t="s">
        <v>21</v>
      </c>
      <c r="P597" s="6" t="s">
        <v>34</v>
      </c>
      <c r="Q59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8" customFormat="false" ht="13.8" hidden="false" customHeight="false" outlineLevel="0" collapsed="false">
      <c r="A598" s="0" t="n">
        <v>597</v>
      </c>
      <c r="B598" s="1" t="n">
        <v>44888</v>
      </c>
      <c r="C598" s="2" t="n">
        <f aca="false">YEAR(B598)</f>
        <v>2022</v>
      </c>
      <c r="D598" s="2" t="n">
        <f aca="false">WEEKNUM(B598,1)</f>
        <v>48</v>
      </c>
      <c r="E598" s="16" t="s">
        <v>17</v>
      </c>
      <c r="F598" s="16" t="s">
        <v>18</v>
      </c>
      <c r="G598" s="3" t="n">
        <v>17991</v>
      </c>
      <c r="H598" s="3" t="n">
        <v>18028</v>
      </c>
      <c r="I598" s="4" t="n">
        <f aca="false">H598-G598</f>
        <v>37</v>
      </c>
      <c r="J598" s="4" t="n">
        <v>8</v>
      </c>
      <c r="K598" s="4" t="n">
        <v>56</v>
      </c>
      <c r="L598" s="4" t="n">
        <v>14</v>
      </c>
      <c r="M598" s="4" t="n">
        <f aca="false">rittenfreddie[[#This Row],[Batt.perc.vertrek]]-rittenfreddie[[#This Row],[Batt.perc.aankomst]]</f>
        <v>42</v>
      </c>
      <c r="N598" s="25" t="n">
        <f aca="false">rittenfreddie[[#This Row],[Gereden kilometers]]/rittenfreddie[[#This Row],[Batt.perc.verbruikt]]</f>
        <v>0.880952380952381</v>
      </c>
      <c r="O598" s="6" t="s">
        <v>21</v>
      </c>
      <c r="P598" s="6" t="s">
        <v>34</v>
      </c>
      <c r="Q59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599" customFormat="false" ht="13.8" hidden="false" customHeight="false" outlineLevel="0" collapsed="false">
      <c r="A599" s="0" t="n">
        <v>598</v>
      </c>
      <c r="B599" s="1" t="n">
        <v>44888</v>
      </c>
      <c r="C599" s="2" t="n">
        <f aca="false">YEAR(B599)</f>
        <v>2022</v>
      </c>
      <c r="D599" s="2" t="n">
        <f aca="false">WEEKNUM(B599,1)</f>
        <v>48</v>
      </c>
      <c r="E599" s="16" t="s">
        <v>18</v>
      </c>
      <c r="F599" s="0" t="s">
        <v>17</v>
      </c>
      <c r="G599" s="3" t="n">
        <v>18028</v>
      </c>
      <c r="H599" s="3" t="n">
        <v>18064</v>
      </c>
      <c r="I599" s="4" t="n">
        <f aca="false">H599-G599</f>
        <v>36</v>
      </c>
      <c r="J599" s="4" t="n">
        <v>8</v>
      </c>
      <c r="K599" s="4" t="n">
        <v>100</v>
      </c>
      <c r="L599" s="4" t="n">
        <v>55</v>
      </c>
      <c r="M599" s="4" t="n">
        <f aca="false">rittenfreddie[[#This Row],[Batt.perc.vertrek]]-rittenfreddie[[#This Row],[Batt.perc.aankomst]]</f>
        <v>45</v>
      </c>
      <c r="N599" s="25" t="n">
        <f aca="false">rittenfreddie[[#This Row],[Gereden kilometers]]/rittenfreddie[[#This Row],[Batt.perc.verbruikt]]</f>
        <v>0.8</v>
      </c>
      <c r="O599" s="6" t="s">
        <v>21</v>
      </c>
      <c r="P599" s="6" t="s">
        <v>34</v>
      </c>
      <c r="Q59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0" customFormat="false" ht="13.8" hidden="false" customHeight="false" outlineLevel="0" collapsed="false">
      <c r="A600" s="0" t="n">
        <v>599</v>
      </c>
      <c r="B600" s="1" t="n">
        <v>44889</v>
      </c>
      <c r="C600" s="2" t="n">
        <f aca="false">YEAR(B600)</f>
        <v>2022</v>
      </c>
      <c r="D600" s="2" t="n">
        <f aca="false">WEEKNUM(B600,1)</f>
        <v>48</v>
      </c>
      <c r="E600" s="16" t="s">
        <v>17</v>
      </c>
      <c r="F600" s="16" t="s">
        <v>18</v>
      </c>
      <c r="G600" s="3" t="n">
        <v>18064</v>
      </c>
      <c r="H600" s="3" t="n">
        <v>18100</v>
      </c>
      <c r="I600" s="4" t="n">
        <f aca="false">H600-G600</f>
        <v>36</v>
      </c>
      <c r="J600" s="4" t="n">
        <v>8</v>
      </c>
      <c r="K600" s="4" t="n">
        <v>55</v>
      </c>
      <c r="L600" s="4" t="n">
        <v>12</v>
      </c>
      <c r="M600" s="4" t="n">
        <f aca="false">rittenfreddie[[#This Row],[Batt.perc.vertrek]]-rittenfreddie[[#This Row],[Batt.perc.aankomst]]</f>
        <v>43</v>
      </c>
      <c r="N600" s="25" t="n">
        <f aca="false">rittenfreddie[[#This Row],[Gereden kilometers]]/rittenfreddie[[#This Row],[Batt.perc.verbruikt]]</f>
        <v>0.837209302325581</v>
      </c>
      <c r="O600" s="6" t="s">
        <v>21</v>
      </c>
      <c r="P600" s="6" t="s">
        <v>34</v>
      </c>
      <c r="Q60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1" customFormat="false" ht="13.8" hidden="false" customHeight="false" outlineLevel="0" collapsed="false">
      <c r="A601" s="0" t="n">
        <v>600</v>
      </c>
      <c r="B601" s="1" t="n">
        <v>44889</v>
      </c>
      <c r="C601" s="2" t="n">
        <f aca="false">YEAR(B601)</f>
        <v>2022</v>
      </c>
      <c r="D601" s="2" t="n">
        <f aca="false">WEEKNUM(B601,1)</f>
        <v>48</v>
      </c>
      <c r="E601" s="16" t="s">
        <v>18</v>
      </c>
      <c r="F601" s="0" t="s">
        <v>17</v>
      </c>
      <c r="G601" s="3" t="n">
        <v>18100</v>
      </c>
      <c r="H601" s="3" t="n">
        <v>18136</v>
      </c>
      <c r="I601" s="4" t="n">
        <f aca="false">H601-G601</f>
        <v>36</v>
      </c>
      <c r="J601" s="4" t="n">
        <v>6</v>
      </c>
      <c r="K601" s="4" t="n">
        <v>100</v>
      </c>
      <c r="L601" s="4" t="n">
        <v>57</v>
      </c>
      <c r="M601" s="4" t="n">
        <f aca="false">rittenfreddie[[#This Row],[Batt.perc.vertrek]]-rittenfreddie[[#This Row],[Batt.perc.aankomst]]</f>
        <v>43</v>
      </c>
      <c r="N601" s="25" t="n">
        <f aca="false">rittenfreddie[[#This Row],[Gereden kilometers]]/rittenfreddie[[#This Row],[Batt.perc.verbruikt]]</f>
        <v>0.837209302325581</v>
      </c>
      <c r="O601" s="6" t="s">
        <v>21</v>
      </c>
      <c r="P601" s="6" t="s">
        <v>34</v>
      </c>
      <c r="Q60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2" customFormat="false" ht="13.8" hidden="false" customHeight="false" outlineLevel="0" collapsed="false">
      <c r="A602" s="0" t="n">
        <v>601</v>
      </c>
      <c r="B602" s="1" t="n">
        <v>44890</v>
      </c>
      <c r="C602" s="2" t="n">
        <f aca="false">YEAR(B602)</f>
        <v>2022</v>
      </c>
      <c r="D602" s="2" t="n">
        <f aca="false">WEEKNUM(B602,1)</f>
        <v>48</v>
      </c>
      <c r="E602" s="16" t="s">
        <v>17</v>
      </c>
      <c r="F602" s="16" t="s">
        <v>18</v>
      </c>
      <c r="I602" s="4" t="n">
        <v>36</v>
      </c>
      <c r="J602" s="4" t="s">
        <v>26</v>
      </c>
      <c r="K602" s="4" t="s">
        <v>37</v>
      </c>
      <c r="L602" s="4" t="s">
        <v>37</v>
      </c>
      <c r="N602" s="25"/>
      <c r="O602" s="6" t="s">
        <v>38</v>
      </c>
      <c r="P602" s="6" t="s">
        <v>36</v>
      </c>
      <c r="Q602" s="6" t="s">
        <v>39</v>
      </c>
    </row>
    <row r="603" customFormat="false" ht="13.8" hidden="false" customHeight="false" outlineLevel="0" collapsed="false">
      <c r="A603" s="0" t="n">
        <v>602</v>
      </c>
      <c r="B603" s="1" t="n">
        <v>44890</v>
      </c>
      <c r="C603" s="2" t="n">
        <f aca="false">YEAR(B603)</f>
        <v>2022</v>
      </c>
      <c r="D603" s="2" t="n">
        <f aca="false">WEEKNUM(B603,1)</f>
        <v>48</v>
      </c>
      <c r="E603" s="16" t="s">
        <v>18</v>
      </c>
      <c r="F603" s="0" t="s">
        <v>17</v>
      </c>
      <c r="I603" s="4" t="n">
        <v>36</v>
      </c>
      <c r="J603" s="4" t="s">
        <v>26</v>
      </c>
      <c r="K603" s="4" t="s">
        <v>37</v>
      </c>
      <c r="L603" s="4" t="s">
        <v>37</v>
      </c>
      <c r="N603" s="25"/>
      <c r="O603" s="6" t="s">
        <v>38</v>
      </c>
      <c r="P603" s="6" t="s">
        <v>36</v>
      </c>
      <c r="Q603" s="6" t="s">
        <v>39</v>
      </c>
    </row>
    <row r="604" customFormat="false" ht="13.8" hidden="false" customHeight="false" outlineLevel="0" collapsed="false">
      <c r="A604" s="0" t="n">
        <v>603</v>
      </c>
      <c r="B604" s="1" t="n">
        <v>44893</v>
      </c>
      <c r="C604" s="2" t="n">
        <f aca="false">YEAR(B604)</f>
        <v>2022</v>
      </c>
      <c r="D604" s="2" t="n">
        <f aca="false">WEEKNUM(B604,1)</f>
        <v>49</v>
      </c>
      <c r="E604" s="16" t="s">
        <v>17</v>
      </c>
      <c r="F604" s="16" t="s">
        <v>18</v>
      </c>
      <c r="G604" s="3" t="n">
        <v>18136</v>
      </c>
      <c r="H604" s="3" t="n">
        <v>18173</v>
      </c>
      <c r="I604" s="4" t="n">
        <f aca="false">H604-G604</f>
        <v>37</v>
      </c>
      <c r="J604" s="4" t="n">
        <v>7</v>
      </c>
      <c r="K604" s="4" t="n">
        <v>57</v>
      </c>
      <c r="L604" s="4" t="n">
        <v>14</v>
      </c>
      <c r="M604" s="4" t="n">
        <f aca="false">rittenfreddie[[#This Row],[Batt.perc.vertrek]]-rittenfreddie[[#This Row],[Batt.perc.aankomst]]</f>
        <v>43</v>
      </c>
      <c r="N604" s="25" t="n">
        <f aca="false">rittenfreddie[[#This Row],[Gereden kilometers]]/rittenfreddie[[#This Row],[Batt.perc.verbruikt]]</f>
        <v>0.86046511627907</v>
      </c>
      <c r="O604" s="6" t="s">
        <v>21</v>
      </c>
      <c r="P604" s="6" t="s">
        <v>34</v>
      </c>
      <c r="Q60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5" customFormat="false" ht="13.8" hidden="false" customHeight="false" outlineLevel="0" collapsed="false">
      <c r="A605" s="0" t="n">
        <v>604</v>
      </c>
      <c r="B605" s="1" t="n">
        <v>44893</v>
      </c>
      <c r="C605" s="2" t="n">
        <f aca="false">YEAR(B605)</f>
        <v>2022</v>
      </c>
      <c r="D605" s="2" t="n">
        <f aca="false">WEEKNUM(B605,1)</f>
        <v>49</v>
      </c>
      <c r="E605" s="16" t="s">
        <v>18</v>
      </c>
      <c r="F605" s="0" t="s">
        <v>17</v>
      </c>
      <c r="G605" s="3" t="n">
        <v>18173</v>
      </c>
      <c r="H605" s="3" t="n">
        <v>18209</v>
      </c>
      <c r="I605" s="4" t="n">
        <f aca="false">H605-G605</f>
        <v>36</v>
      </c>
      <c r="J605" s="4" t="n">
        <v>8</v>
      </c>
      <c r="K605" s="4" t="n">
        <v>100</v>
      </c>
      <c r="L605" s="4" t="n">
        <v>58</v>
      </c>
      <c r="M605" s="4" t="n">
        <f aca="false">rittenfreddie[[#This Row],[Batt.perc.vertrek]]-rittenfreddie[[#This Row],[Batt.perc.aankomst]]</f>
        <v>42</v>
      </c>
      <c r="N605" s="25" t="n">
        <f aca="false">rittenfreddie[[#This Row],[Gereden kilometers]]/rittenfreddie[[#This Row],[Batt.perc.verbruikt]]</f>
        <v>0.857142857142857</v>
      </c>
      <c r="O605" s="6" t="s">
        <v>21</v>
      </c>
      <c r="P605" s="6" t="s">
        <v>34</v>
      </c>
      <c r="Q60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6" customFormat="false" ht="13.8" hidden="false" customHeight="false" outlineLevel="0" collapsed="false">
      <c r="A606" s="0" t="n">
        <v>605</v>
      </c>
      <c r="B606" s="1" t="n">
        <v>44894</v>
      </c>
      <c r="C606" s="2" t="n">
        <f aca="false">YEAR(B606)</f>
        <v>2022</v>
      </c>
      <c r="D606" s="2" t="n">
        <f aca="false">WEEKNUM(B606,1)</f>
        <v>49</v>
      </c>
      <c r="E606" s="16" t="s">
        <v>17</v>
      </c>
      <c r="F606" s="16" t="s">
        <v>18</v>
      </c>
      <c r="G606" s="3" t="n">
        <v>18209</v>
      </c>
      <c r="H606" s="3" t="n">
        <v>18246</v>
      </c>
      <c r="I606" s="4" t="n">
        <f aca="false">H606-G606</f>
        <v>37</v>
      </c>
      <c r="J606" s="4" t="n">
        <v>6</v>
      </c>
      <c r="K606" s="4" t="n">
        <v>58</v>
      </c>
      <c r="L606" s="4" t="n">
        <v>12</v>
      </c>
      <c r="M606" s="4" t="n">
        <f aca="false">rittenfreddie[[#This Row],[Batt.perc.vertrek]]-rittenfreddie[[#This Row],[Batt.perc.aankomst]]</f>
        <v>46</v>
      </c>
      <c r="N606" s="25" t="n">
        <f aca="false">rittenfreddie[[#This Row],[Gereden kilometers]]/rittenfreddie[[#This Row],[Batt.perc.verbruikt]]</f>
        <v>0.804347826086957</v>
      </c>
      <c r="O606" s="6" t="s">
        <v>21</v>
      </c>
      <c r="P606" s="6" t="s">
        <v>34</v>
      </c>
      <c r="Q60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7" customFormat="false" ht="13.8" hidden="false" customHeight="false" outlineLevel="0" collapsed="false">
      <c r="A607" s="0" t="n">
        <v>606</v>
      </c>
      <c r="B607" s="1" t="n">
        <v>44894</v>
      </c>
      <c r="C607" s="2" t="n">
        <f aca="false">YEAR(B607)</f>
        <v>2022</v>
      </c>
      <c r="D607" s="2" t="n">
        <f aca="false">WEEKNUM(B607,1)</f>
        <v>49</v>
      </c>
      <c r="E607" s="16" t="s">
        <v>18</v>
      </c>
      <c r="F607" s="0" t="s">
        <v>17</v>
      </c>
      <c r="G607" s="3" t="n">
        <v>18246</v>
      </c>
      <c r="H607" s="3" t="n">
        <v>18283</v>
      </c>
      <c r="I607" s="4" t="n">
        <f aca="false">H607-G607</f>
        <v>37</v>
      </c>
      <c r="J607" s="4" t="n">
        <v>7</v>
      </c>
      <c r="K607" s="4" t="n">
        <v>100</v>
      </c>
      <c r="L607" s="4" t="n">
        <v>60</v>
      </c>
      <c r="M607" s="4" t="n">
        <f aca="false">rittenfreddie[[#This Row],[Batt.perc.vertrek]]-rittenfreddie[[#This Row],[Batt.perc.aankomst]]</f>
        <v>40</v>
      </c>
      <c r="N607" s="25" t="n">
        <f aca="false">rittenfreddie[[#This Row],[Gereden kilometers]]/rittenfreddie[[#This Row],[Batt.perc.verbruikt]]</f>
        <v>0.925</v>
      </c>
      <c r="O607" s="6" t="s">
        <v>21</v>
      </c>
      <c r="P607" s="6" t="s">
        <v>34</v>
      </c>
      <c r="Q60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8" customFormat="false" ht="13.8" hidden="false" customHeight="false" outlineLevel="0" collapsed="false">
      <c r="A608" s="0" t="n">
        <v>607</v>
      </c>
      <c r="B608" s="1" t="n">
        <v>44895</v>
      </c>
      <c r="C608" s="2" t="n">
        <f aca="false">YEAR(B608)</f>
        <v>2022</v>
      </c>
      <c r="D608" s="2" t="n">
        <f aca="false">WEEKNUM(B608,1)</f>
        <v>49</v>
      </c>
      <c r="E608" s="16" t="s">
        <v>17</v>
      </c>
      <c r="F608" s="16" t="s">
        <v>18</v>
      </c>
      <c r="G608" s="3" t="n">
        <v>18283</v>
      </c>
      <c r="H608" s="3" t="n">
        <v>18320</v>
      </c>
      <c r="I608" s="4" t="n">
        <f aca="false">H608-G608</f>
        <v>37</v>
      </c>
      <c r="J608" s="4" t="n">
        <v>6</v>
      </c>
      <c r="K608" s="4" t="n">
        <v>60</v>
      </c>
      <c r="L608" s="4" t="n">
        <v>12</v>
      </c>
      <c r="M608" s="4" t="n">
        <f aca="false">rittenfreddie[[#This Row],[Batt.perc.vertrek]]-rittenfreddie[[#This Row],[Batt.perc.aankomst]]</f>
        <v>48</v>
      </c>
      <c r="N608" s="25" t="n">
        <f aca="false">rittenfreddie[[#This Row],[Gereden kilometers]]/rittenfreddie[[#This Row],[Batt.perc.verbruikt]]</f>
        <v>0.770833333333333</v>
      </c>
      <c r="O608" s="6" t="s">
        <v>21</v>
      </c>
      <c r="P608" s="6" t="s">
        <v>34</v>
      </c>
      <c r="Q60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09" customFormat="false" ht="13.8" hidden="false" customHeight="false" outlineLevel="0" collapsed="false">
      <c r="A609" s="0" t="n">
        <v>608</v>
      </c>
      <c r="B609" s="1" t="n">
        <v>44895</v>
      </c>
      <c r="C609" s="2" t="n">
        <f aca="false">YEAR(B609)</f>
        <v>2022</v>
      </c>
      <c r="D609" s="2" t="n">
        <f aca="false">WEEKNUM(B609,1)</f>
        <v>49</v>
      </c>
      <c r="E609" s="16" t="s">
        <v>18</v>
      </c>
      <c r="F609" s="0" t="s">
        <v>17</v>
      </c>
      <c r="G609" s="3" t="n">
        <v>18320</v>
      </c>
      <c r="H609" s="3" t="n">
        <v>18356</v>
      </c>
      <c r="I609" s="4" t="n">
        <f aca="false">H609-G609</f>
        <v>36</v>
      </c>
      <c r="J609" s="4" t="n">
        <v>6</v>
      </c>
      <c r="K609" s="4" t="n">
        <v>100</v>
      </c>
      <c r="L609" s="4" t="n">
        <v>62</v>
      </c>
      <c r="M609" s="4" t="n">
        <f aca="false">rittenfreddie[[#This Row],[Batt.perc.vertrek]]-rittenfreddie[[#This Row],[Batt.perc.aankomst]]</f>
        <v>38</v>
      </c>
      <c r="N609" s="25" t="n">
        <f aca="false">rittenfreddie[[#This Row],[Gereden kilometers]]/rittenfreddie[[#This Row],[Batt.perc.verbruikt]]</f>
        <v>0.947368421052632</v>
      </c>
      <c r="O609" s="6" t="s">
        <v>21</v>
      </c>
      <c r="P609" s="6" t="s">
        <v>34</v>
      </c>
      <c r="Q60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0" customFormat="false" ht="13.8" hidden="false" customHeight="false" outlineLevel="0" collapsed="false">
      <c r="A610" s="0" t="n">
        <v>609</v>
      </c>
      <c r="B610" s="1" t="n">
        <v>44897</v>
      </c>
      <c r="C610" s="2" t="n">
        <f aca="false">YEAR(B610)</f>
        <v>2022</v>
      </c>
      <c r="D610" s="2" t="n">
        <f aca="false">WEEKNUM(B610,1)</f>
        <v>49</v>
      </c>
      <c r="E610" s="16" t="s">
        <v>17</v>
      </c>
      <c r="F610" s="16" t="s">
        <v>18</v>
      </c>
      <c r="G610" s="3" t="n">
        <v>18356</v>
      </c>
      <c r="H610" s="3" t="n">
        <v>18393</v>
      </c>
      <c r="I610" s="4" t="n">
        <f aca="false">H610-G610</f>
        <v>37</v>
      </c>
      <c r="J610" s="4" t="n">
        <v>3</v>
      </c>
      <c r="K610" s="4" t="n">
        <v>62</v>
      </c>
      <c r="L610" s="4" t="n">
        <v>13</v>
      </c>
      <c r="M610" s="4" t="n">
        <f aca="false">rittenfreddie[[#This Row],[Batt.perc.vertrek]]-rittenfreddie[[#This Row],[Batt.perc.aankomst]]</f>
        <v>49</v>
      </c>
      <c r="N610" s="25" t="n">
        <f aca="false">rittenfreddie[[#This Row],[Gereden kilometers]]/rittenfreddie[[#This Row],[Batt.perc.verbruikt]]</f>
        <v>0.755102040816327</v>
      </c>
      <c r="O610" s="6" t="s">
        <v>21</v>
      </c>
      <c r="P610" s="6" t="s">
        <v>34</v>
      </c>
      <c r="Q61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1" customFormat="false" ht="13.8" hidden="false" customHeight="false" outlineLevel="0" collapsed="false">
      <c r="A611" s="0" t="n">
        <v>610</v>
      </c>
      <c r="B611" s="1" t="n">
        <v>44897</v>
      </c>
      <c r="C611" s="2" t="n">
        <f aca="false">YEAR(B611)</f>
        <v>2022</v>
      </c>
      <c r="D611" s="2" t="n">
        <f aca="false">WEEKNUM(B611,1)</f>
        <v>49</v>
      </c>
      <c r="E611" s="16" t="s">
        <v>18</v>
      </c>
      <c r="F611" s="0" t="s">
        <v>17</v>
      </c>
      <c r="G611" s="3" t="n">
        <v>18393</v>
      </c>
      <c r="H611" s="3" t="n">
        <v>18429</v>
      </c>
      <c r="I611" s="4" t="n">
        <f aca="false">H611-G611</f>
        <v>36</v>
      </c>
      <c r="J611" s="4" t="n">
        <v>2</v>
      </c>
      <c r="K611" s="4" t="n">
        <v>100</v>
      </c>
      <c r="L611" s="4" t="n">
        <v>60</v>
      </c>
      <c r="M611" s="4" t="n">
        <f aca="false">rittenfreddie[[#This Row],[Batt.perc.vertrek]]-rittenfreddie[[#This Row],[Batt.perc.aankomst]]</f>
        <v>40</v>
      </c>
      <c r="N611" s="25" t="n">
        <f aca="false">rittenfreddie[[#This Row],[Gereden kilometers]]/rittenfreddie[[#This Row],[Batt.perc.verbruikt]]</f>
        <v>0.9</v>
      </c>
      <c r="O611" s="6" t="s">
        <v>21</v>
      </c>
      <c r="P611" s="6" t="s">
        <v>34</v>
      </c>
      <c r="Q61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2" customFormat="false" ht="13.8" hidden="false" customHeight="false" outlineLevel="0" collapsed="false">
      <c r="A612" s="0" t="n">
        <v>611</v>
      </c>
      <c r="B612" s="1" t="n">
        <v>44900</v>
      </c>
      <c r="C612" s="2" t="n">
        <f aca="false">YEAR(B612)</f>
        <v>2022</v>
      </c>
      <c r="D612" s="2" t="n">
        <f aca="false">WEEKNUM(B612,1)</f>
        <v>50</v>
      </c>
      <c r="E612" s="16" t="s">
        <v>17</v>
      </c>
      <c r="F612" s="16" t="s">
        <v>18</v>
      </c>
      <c r="G612" s="3" t="n">
        <v>18429</v>
      </c>
      <c r="H612" s="3" t="n">
        <v>18466</v>
      </c>
      <c r="I612" s="4" t="n">
        <f aca="false">H612-G612</f>
        <v>37</v>
      </c>
      <c r="J612" s="4" t="n">
        <v>5</v>
      </c>
      <c r="K612" s="4" t="n">
        <v>60</v>
      </c>
      <c r="L612" s="4" t="n">
        <v>10</v>
      </c>
      <c r="M612" s="4" t="n">
        <f aca="false">rittenfreddie[[#This Row],[Batt.perc.vertrek]]-rittenfreddie[[#This Row],[Batt.perc.aankomst]]</f>
        <v>50</v>
      </c>
      <c r="N612" s="25" t="n">
        <f aca="false">rittenfreddie[[#This Row],[Gereden kilometers]]/rittenfreddie[[#This Row],[Batt.perc.verbruikt]]</f>
        <v>0.74</v>
      </c>
      <c r="O612" s="6" t="s">
        <v>21</v>
      </c>
      <c r="P612" s="6" t="s">
        <v>34</v>
      </c>
      <c r="Q61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3" customFormat="false" ht="13.8" hidden="false" customHeight="false" outlineLevel="0" collapsed="false">
      <c r="A613" s="0" t="n">
        <v>612</v>
      </c>
      <c r="B613" s="1" t="n">
        <v>44900</v>
      </c>
      <c r="C613" s="2" t="n">
        <f aca="false">YEAR(B613)</f>
        <v>2022</v>
      </c>
      <c r="D613" s="2" t="n">
        <f aca="false">WEEKNUM(B613,1)</f>
        <v>50</v>
      </c>
      <c r="E613" s="16" t="s">
        <v>18</v>
      </c>
      <c r="F613" s="0" t="s">
        <v>17</v>
      </c>
      <c r="G613" s="3" t="n">
        <v>18466</v>
      </c>
      <c r="H613" s="3" t="n">
        <v>18504</v>
      </c>
      <c r="I613" s="4" t="n">
        <f aca="false">H613-G613</f>
        <v>38</v>
      </c>
      <c r="J613" s="4" t="n">
        <v>5</v>
      </c>
      <c r="K613" s="4" t="n">
        <v>100</v>
      </c>
      <c r="L613" s="4" t="n">
        <v>57</v>
      </c>
      <c r="M613" s="4" t="n">
        <f aca="false">rittenfreddie[[#This Row],[Batt.perc.vertrek]]-rittenfreddie[[#This Row],[Batt.perc.aankomst]]</f>
        <v>43</v>
      </c>
      <c r="N613" s="25" t="n">
        <f aca="false">rittenfreddie[[#This Row],[Gereden kilometers]]/rittenfreddie[[#This Row],[Batt.perc.verbruikt]]</f>
        <v>0.883720930232558</v>
      </c>
      <c r="O613" s="6" t="s">
        <v>21</v>
      </c>
      <c r="P613" s="6" t="s">
        <v>34</v>
      </c>
      <c r="Q61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4" customFormat="false" ht="13.8" hidden="false" customHeight="false" outlineLevel="0" collapsed="false">
      <c r="A614" s="0" t="n">
        <v>613</v>
      </c>
      <c r="B614" s="1" t="n">
        <v>44901</v>
      </c>
      <c r="C614" s="2" t="n">
        <f aca="false">YEAR(B614)</f>
        <v>2022</v>
      </c>
      <c r="D614" s="2" t="n">
        <f aca="false">WEEKNUM(B614,1)</f>
        <v>50</v>
      </c>
      <c r="E614" s="16" t="s">
        <v>17</v>
      </c>
      <c r="F614" s="16" t="s">
        <v>18</v>
      </c>
      <c r="G614" s="3" t="n">
        <v>18504</v>
      </c>
      <c r="H614" s="3" t="n">
        <v>18540</v>
      </c>
      <c r="I614" s="4" t="n">
        <f aca="false">H614-G614</f>
        <v>36</v>
      </c>
      <c r="J614" s="4" t="n">
        <v>3</v>
      </c>
      <c r="K614" s="4" t="n">
        <v>57</v>
      </c>
      <c r="L614" s="4" t="n">
        <v>10</v>
      </c>
      <c r="M614" s="4" t="n">
        <f aca="false">rittenfreddie[[#This Row],[Batt.perc.vertrek]]-rittenfreddie[[#This Row],[Batt.perc.aankomst]]</f>
        <v>47</v>
      </c>
      <c r="N614" s="25" t="n">
        <f aca="false">rittenfreddie[[#This Row],[Gereden kilometers]]/rittenfreddie[[#This Row],[Batt.perc.verbruikt]]</f>
        <v>0.765957446808511</v>
      </c>
      <c r="O614" s="6" t="s">
        <v>21</v>
      </c>
      <c r="P614" s="6" t="s">
        <v>34</v>
      </c>
      <c r="Q61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5" customFormat="false" ht="13.8" hidden="false" customHeight="false" outlineLevel="0" collapsed="false">
      <c r="A615" s="0" t="n">
        <v>614</v>
      </c>
      <c r="B615" s="1" t="n">
        <v>44901</v>
      </c>
      <c r="C615" s="2" t="n">
        <f aca="false">YEAR(B615)</f>
        <v>2022</v>
      </c>
      <c r="D615" s="2" t="n">
        <f aca="false">WEEKNUM(B615,1)</f>
        <v>50</v>
      </c>
      <c r="E615" s="16" t="s">
        <v>18</v>
      </c>
      <c r="F615" s="0" t="s">
        <v>17</v>
      </c>
      <c r="G615" s="3" t="n">
        <v>18540</v>
      </c>
      <c r="H615" s="3" t="n">
        <v>18576</v>
      </c>
      <c r="I615" s="4" t="n">
        <f aca="false">H615-G615</f>
        <v>36</v>
      </c>
      <c r="J615" s="4" t="n">
        <v>5</v>
      </c>
      <c r="K615" s="4" t="n">
        <v>100</v>
      </c>
      <c r="L615" s="4" t="n">
        <v>57</v>
      </c>
      <c r="M615" s="4" t="n">
        <f aca="false">rittenfreddie[[#This Row],[Batt.perc.vertrek]]-rittenfreddie[[#This Row],[Batt.perc.aankomst]]</f>
        <v>43</v>
      </c>
      <c r="N615" s="25" t="n">
        <f aca="false">rittenfreddie[[#This Row],[Gereden kilometers]]/rittenfreddie[[#This Row],[Batt.perc.verbruikt]]</f>
        <v>0.837209302325581</v>
      </c>
      <c r="O615" s="6" t="s">
        <v>21</v>
      </c>
      <c r="P615" s="6" t="s">
        <v>34</v>
      </c>
      <c r="Q61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6" customFormat="false" ht="13.8" hidden="false" customHeight="false" outlineLevel="0" collapsed="false">
      <c r="A616" s="0" t="n">
        <v>615</v>
      </c>
      <c r="B616" s="1" t="n">
        <v>44902</v>
      </c>
      <c r="C616" s="2" t="n">
        <f aca="false">YEAR(B616)</f>
        <v>2022</v>
      </c>
      <c r="D616" s="2" t="n">
        <f aca="false">WEEKNUM(B616,1)</f>
        <v>50</v>
      </c>
      <c r="E616" s="16" t="s">
        <v>17</v>
      </c>
      <c r="F616" s="16" t="s">
        <v>18</v>
      </c>
      <c r="G616" s="3" t="n">
        <v>18576</v>
      </c>
      <c r="H616" s="3" t="n">
        <v>18613</v>
      </c>
      <c r="I616" s="4" t="n">
        <f aca="false">H616-G616</f>
        <v>37</v>
      </c>
      <c r="J616" s="4" t="n">
        <v>3</v>
      </c>
      <c r="K616" s="4" t="n">
        <v>57</v>
      </c>
      <c r="L616" s="4" t="n">
        <v>11</v>
      </c>
      <c r="M616" s="4" t="n">
        <f aca="false">rittenfreddie[[#This Row],[Batt.perc.vertrek]]-rittenfreddie[[#This Row],[Batt.perc.aankomst]]</f>
        <v>46</v>
      </c>
      <c r="N616" s="25" t="n">
        <f aca="false">rittenfreddie[[#This Row],[Gereden kilometers]]/rittenfreddie[[#This Row],[Batt.perc.verbruikt]]</f>
        <v>0.804347826086957</v>
      </c>
      <c r="O616" s="6" t="s">
        <v>21</v>
      </c>
      <c r="P616" s="6" t="s">
        <v>34</v>
      </c>
      <c r="Q61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7" customFormat="false" ht="13.8" hidden="false" customHeight="false" outlineLevel="0" collapsed="false">
      <c r="A617" s="0" t="n">
        <v>616</v>
      </c>
      <c r="B617" s="1" t="n">
        <v>44903</v>
      </c>
      <c r="C617" s="2" t="n">
        <f aca="false">YEAR(B617)</f>
        <v>2022</v>
      </c>
      <c r="D617" s="2" t="n">
        <f aca="false">WEEKNUM(B617,1)</f>
        <v>50</v>
      </c>
      <c r="E617" s="16" t="s">
        <v>18</v>
      </c>
      <c r="F617" s="0" t="s">
        <v>17</v>
      </c>
      <c r="G617" s="3" t="n">
        <v>18613</v>
      </c>
      <c r="H617" s="3" t="n">
        <v>18649</v>
      </c>
      <c r="I617" s="4" t="n">
        <f aca="false">H617-G617</f>
        <v>36</v>
      </c>
      <c r="J617" s="4" t="n">
        <v>1</v>
      </c>
      <c r="K617" s="4" t="n">
        <v>100</v>
      </c>
      <c r="L617" s="4" t="n">
        <v>58</v>
      </c>
      <c r="M617" s="4" t="n">
        <f aca="false">rittenfreddie[[#This Row],[Batt.perc.vertrek]]-rittenfreddie[[#This Row],[Batt.perc.aankomst]]</f>
        <v>42</v>
      </c>
      <c r="N617" s="25" t="n">
        <f aca="false">rittenfreddie[[#This Row],[Gereden kilometers]]/rittenfreddie[[#This Row],[Batt.perc.verbruikt]]</f>
        <v>0.857142857142857</v>
      </c>
      <c r="O617" s="6" t="s">
        <v>21</v>
      </c>
      <c r="P617" s="6" t="s">
        <v>34</v>
      </c>
      <c r="Q61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8" customFormat="false" ht="13.8" hidden="false" customHeight="false" outlineLevel="0" collapsed="false">
      <c r="A618" s="0" t="n">
        <v>617</v>
      </c>
      <c r="B618" s="1" t="n">
        <v>44904</v>
      </c>
      <c r="C618" s="2" t="n">
        <f aca="false">YEAR(B618)</f>
        <v>2022</v>
      </c>
      <c r="D618" s="2" t="n">
        <f aca="false">WEEKNUM(B618,1)</f>
        <v>50</v>
      </c>
      <c r="E618" s="16" t="s">
        <v>17</v>
      </c>
      <c r="F618" s="16" t="s">
        <v>18</v>
      </c>
      <c r="G618" s="3" t="n">
        <v>18649</v>
      </c>
      <c r="H618" s="3" t="n">
        <v>18685</v>
      </c>
      <c r="I618" s="4" t="n">
        <f aca="false">H618-G618</f>
        <v>36</v>
      </c>
      <c r="J618" s="4" t="n">
        <v>-2</v>
      </c>
      <c r="K618" s="4" t="n">
        <v>58</v>
      </c>
      <c r="L618" s="4" t="n">
        <v>14</v>
      </c>
      <c r="M618" s="4" t="n">
        <f aca="false">rittenfreddie[[#This Row],[Batt.perc.vertrek]]-rittenfreddie[[#This Row],[Batt.perc.aankomst]]</f>
        <v>44</v>
      </c>
      <c r="N618" s="25" t="n">
        <f aca="false">rittenfreddie[[#This Row],[Gereden kilometers]]/rittenfreddie[[#This Row],[Batt.perc.verbruikt]]</f>
        <v>0.818181818181818</v>
      </c>
      <c r="O618" s="6" t="s">
        <v>21</v>
      </c>
      <c r="P618" s="6" t="s">
        <v>34</v>
      </c>
      <c r="Q61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19" customFormat="false" ht="13.8" hidden="false" customHeight="false" outlineLevel="0" collapsed="false">
      <c r="A619" s="0" t="n">
        <v>618</v>
      </c>
      <c r="B619" s="1" t="n">
        <v>44904</v>
      </c>
      <c r="C619" s="2" t="n">
        <f aca="false">YEAR(B619)</f>
        <v>2022</v>
      </c>
      <c r="D619" s="2" t="n">
        <f aca="false">WEEKNUM(B619,1)</f>
        <v>50</v>
      </c>
      <c r="E619" s="16" t="s">
        <v>18</v>
      </c>
      <c r="F619" s="0" t="s">
        <v>17</v>
      </c>
      <c r="N619" s="25"/>
      <c r="O619" s="6" t="s">
        <v>40</v>
      </c>
      <c r="P619" s="6"/>
      <c r="Q61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0" customFormat="false" ht="13.8" hidden="false" customHeight="false" outlineLevel="0" collapsed="false">
      <c r="A620" s="0" t="n">
        <v>619</v>
      </c>
      <c r="B620" s="1" t="n">
        <v>44907</v>
      </c>
      <c r="C620" s="2" t="n">
        <f aca="false">YEAR(B620)</f>
        <v>2022</v>
      </c>
      <c r="D620" s="2" t="n">
        <f aca="false">WEEKNUM(B620,1)</f>
        <v>51</v>
      </c>
      <c r="E620" s="16" t="s">
        <v>17</v>
      </c>
      <c r="F620" s="16" t="s">
        <v>18</v>
      </c>
      <c r="N620" s="25"/>
      <c r="O620" s="6" t="s">
        <v>40</v>
      </c>
      <c r="P620" s="6"/>
      <c r="Q62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1" customFormat="false" ht="13.8" hidden="false" customHeight="false" outlineLevel="0" collapsed="false">
      <c r="A621" s="0" t="n">
        <v>620</v>
      </c>
      <c r="B621" s="1" t="n">
        <v>44907</v>
      </c>
      <c r="C621" s="2" t="n">
        <f aca="false">YEAR(B621)</f>
        <v>2022</v>
      </c>
      <c r="D621" s="2" t="n">
        <f aca="false">WEEKNUM(B621,1)</f>
        <v>51</v>
      </c>
      <c r="E621" s="16" t="s">
        <v>18</v>
      </c>
      <c r="F621" s="0" t="s">
        <v>17</v>
      </c>
      <c r="G621" s="3" t="n">
        <v>18685</v>
      </c>
      <c r="H621" s="3" t="n">
        <v>18721</v>
      </c>
      <c r="I621" s="4" t="n">
        <f aca="false">H621-G621</f>
        <v>36</v>
      </c>
      <c r="J621" s="4" t="n">
        <v>-2</v>
      </c>
      <c r="K621" s="4" t="n">
        <v>100</v>
      </c>
      <c r="L621" s="4" t="n">
        <v>57</v>
      </c>
      <c r="M621" s="4" t="n">
        <f aca="false">rittenfreddie[[#This Row],[Batt.perc.vertrek]]-rittenfreddie[[#This Row],[Batt.perc.aankomst]]</f>
        <v>43</v>
      </c>
      <c r="N621" s="25" t="n">
        <f aca="false">rittenfreddie[[#This Row],[Gereden kilometers]]/rittenfreddie[[#This Row],[Batt.perc.verbruikt]]</f>
        <v>0.837209302325581</v>
      </c>
      <c r="O621" s="6" t="s">
        <v>21</v>
      </c>
      <c r="P621" s="6" t="s">
        <v>34</v>
      </c>
      <c r="Q62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2" customFormat="false" ht="13.8" hidden="false" customHeight="false" outlineLevel="0" collapsed="false">
      <c r="A622" s="0" t="n">
        <v>621</v>
      </c>
      <c r="B622" s="1" t="n">
        <v>44908</v>
      </c>
      <c r="C622" s="2" t="n">
        <f aca="false">YEAR(B622)</f>
        <v>2022</v>
      </c>
      <c r="D622" s="2" t="n">
        <f aca="false">WEEKNUM(B622,1)</f>
        <v>51</v>
      </c>
      <c r="E622" s="16" t="s">
        <v>17</v>
      </c>
      <c r="F622" s="16" t="s">
        <v>18</v>
      </c>
      <c r="G622" s="3" t="n">
        <v>18721</v>
      </c>
      <c r="H622" s="3" t="n">
        <v>18758</v>
      </c>
      <c r="I622" s="4" t="n">
        <f aca="false">H622-G622</f>
        <v>37</v>
      </c>
      <c r="J622" s="4" t="n">
        <v>-6</v>
      </c>
      <c r="K622" s="4" t="n">
        <v>57</v>
      </c>
      <c r="L622" s="4" t="n">
        <v>12</v>
      </c>
      <c r="M622" s="4" t="n">
        <f aca="false">rittenfreddie[[#This Row],[Batt.perc.vertrek]]-rittenfreddie[[#This Row],[Batt.perc.aankomst]]</f>
        <v>45</v>
      </c>
      <c r="N622" s="25" t="n">
        <f aca="false">rittenfreddie[[#This Row],[Gereden kilometers]]/rittenfreddie[[#This Row],[Batt.perc.verbruikt]]</f>
        <v>0.822222222222222</v>
      </c>
      <c r="O622" s="6" t="s">
        <v>21</v>
      </c>
      <c r="P622" s="6" t="s">
        <v>34</v>
      </c>
      <c r="Q62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3" customFormat="false" ht="13.8" hidden="false" customHeight="false" outlineLevel="0" collapsed="false">
      <c r="A623" s="0" t="n">
        <v>622</v>
      </c>
      <c r="B623" s="1" t="n">
        <v>44908</v>
      </c>
      <c r="C623" s="2" t="n">
        <f aca="false">YEAR(B623)</f>
        <v>2022</v>
      </c>
      <c r="D623" s="2" t="n">
        <f aca="false">WEEKNUM(B623,1)</f>
        <v>51</v>
      </c>
      <c r="E623" s="16" t="s">
        <v>18</v>
      </c>
      <c r="F623" s="0" t="s">
        <v>17</v>
      </c>
      <c r="G623" s="3" t="n">
        <v>18758</v>
      </c>
      <c r="H623" s="3" t="n">
        <v>18794</v>
      </c>
      <c r="I623" s="4" t="n">
        <f aca="false">H623-G623</f>
        <v>36</v>
      </c>
      <c r="J623" s="4" t="n">
        <v>-4</v>
      </c>
      <c r="K623" s="4" t="n">
        <v>100</v>
      </c>
      <c r="L623" s="4" t="n">
        <v>57</v>
      </c>
      <c r="M623" s="4" t="n">
        <f aca="false">rittenfreddie[[#This Row],[Batt.perc.vertrek]]-rittenfreddie[[#This Row],[Batt.perc.aankomst]]</f>
        <v>43</v>
      </c>
      <c r="N623" s="25" t="n">
        <f aca="false">rittenfreddie[[#This Row],[Gereden kilometers]]/rittenfreddie[[#This Row],[Batt.perc.verbruikt]]</f>
        <v>0.837209302325581</v>
      </c>
      <c r="O623" s="6" t="s">
        <v>21</v>
      </c>
      <c r="P623" s="6" t="s">
        <v>34</v>
      </c>
      <c r="Q62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4" customFormat="false" ht="13.8" hidden="false" customHeight="false" outlineLevel="0" collapsed="false">
      <c r="A624" s="0" t="n">
        <v>623</v>
      </c>
      <c r="B624" s="1" t="n">
        <v>44909</v>
      </c>
      <c r="C624" s="2" t="n">
        <f aca="false">YEAR(B624)</f>
        <v>2022</v>
      </c>
      <c r="D624" s="2" t="n">
        <f aca="false">WEEKNUM(B624,1)</f>
        <v>51</v>
      </c>
      <c r="E624" s="16" t="s">
        <v>17</v>
      </c>
      <c r="F624" s="16" t="s">
        <v>18</v>
      </c>
      <c r="G624" s="3" t="n">
        <v>18794</v>
      </c>
      <c r="H624" s="3" t="n">
        <v>18830</v>
      </c>
      <c r="I624" s="4" t="n">
        <f aca="false">H624-G624</f>
        <v>36</v>
      </c>
      <c r="J624" s="4" t="n">
        <v>-9</v>
      </c>
      <c r="K624" s="4" t="n">
        <v>57</v>
      </c>
      <c r="L624" s="4" t="n">
        <v>11</v>
      </c>
      <c r="M624" s="4" t="n">
        <f aca="false">rittenfreddie[[#This Row],[Batt.perc.vertrek]]-rittenfreddie[[#This Row],[Batt.perc.aankomst]]</f>
        <v>46</v>
      </c>
      <c r="N624" s="25" t="n">
        <f aca="false">rittenfreddie[[#This Row],[Gereden kilometers]]/rittenfreddie[[#This Row],[Batt.perc.verbruikt]]</f>
        <v>0.782608695652174</v>
      </c>
      <c r="O624" s="6" t="s">
        <v>21</v>
      </c>
      <c r="P624" s="6" t="s">
        <v>34</v>
      </c>
      <c r="Q62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5" customFormat="false" ht="13.8" hidden="false" customHeight="false" outlineLevel="0" collapsed="false">
      <c r="A625" s="0" t="n">
        <v>624</v>
      </c>
      <c r="B625" s="1" t="n">
        <v>44909</v>
      </c>
      <c r="C625" s="2" t="n">
        <f aca="false">YEAR(B625)</f>
        <v>2022</v>
      </c>
      <c r="D625" s="2" t="n">
        <f aca="false">WEEKNUM(B625,1)</f>
        <v>51</v>
      </c>
      <c r="E625" s="16" t="s">
        <v>18</v>
      </c>
      <c r="F625" s="0" t="s">
        <v>17</v>
      </c>
      <c r="G625" s="3" t="n">
        <v>18830</v>
      </c>
      <c r="H625" s="3" t="n">
        <v>18866</v>
      </c>
      <c r="I625" s="4" t="n">
        <f aca="false">H625-G625</f>
        <v>36</v>
      </c>
      <c r="J625" s="4" t="n">
        <v>-4</v>
      </c>
      <c r="K625" s="4" t="n">
        <v>100</v>
      </c>
      <c r="L625" s="4" t="n">
        <v>58</v>
      </c>
      <c r="M625" s="4" t="n">
        <f aca="false">rittenfreddie[[#This Row],[Batt.perc.vertrek]]-rittenfreddie[[#This Row],[Batt.perc.aankomst]]</f>
        <v>42</v>
      </c>
      <c r="N625" s="25" t="n">
        <f aca="false">rittenfreddie[[#This Row],[Gereden kilometers]]/rittenfreddie[[#This Row],[Batt.perc.verbruikt]]</f>
        <v>0.857142857142857</v>
      </c>
      <c r="O625" s="6" t="s">
        <v>21</v>
      </c>
      <c r="P625" s="6" t="s">
        <v>34</v>
      </c>
      <c r="Q62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6" customFormat="false" ht="13.8" hidden="false" customHeight="false" outlineLevel="0" collapsed="false">
      <c r="A626" s="0" t="n">
        <v>625</v>
      </c>
      <c r="B626" s="1" t="n">
        <v>44910</v>
      </c>
      <c r="C626" s="2" t="n">
        <f aca="false">YEAR(B626)</f>
        <v>2022</v>
      </c>
      <c r="D626" s="2" t="n">
        <f aca="false">WEEKNUM(B626,1)</f>
        <v>51</v>
      </c>
      <c r="E626" s="16" t="s">
        <v>17</v>
      </c>
      <c r="F626" s="16" t="s">
        <v>18</v>
      </c>
      <c r="G626" s="3" t="n">
        <v>18866</v>
      </c>
      <c r="H626" s="3" t="n">
        <v>18902</v>
      </c>
      <c r="I626" s="4" t="n">
        <f aca="false">H626-G626</f>
        <v>36</v>
      </c>
      <c r="J626" s="4" t="n">
        <v>-3</v>
      </c>
      <c r="K626" s="4" t="n">
        <v>58</v>
      </c>
      <c r="L626" s="4" t="n">
        <v>13</v>
      </c>
      <c r="M626" s="4" t="n">
        <f aca="false">rittenfreddie[[#This Row],[Batt.perc.vertrek]]-rittenfreddie[[#This Row],[Batt.perc.aankomst]]</f>
        <v>45</v>
      </c>
      <c r="N626" s="25" t="n">
        <f aca="false">rittenfreddie[[#This Row],[Gereden kilometers]]/rittenfreddie[[#This Row],[Batt.perc.verbruikt]]</f>
        <v>0.8</v>
      </c>
      <c r="O626" s="6" t="s">
        <v>21</v>
      </c>
      <c r="P626" s="6" t="s">
        <v>34</v>
      </c>
      <c r="Q62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7" customFormat="false" ht="13.8" hidden="false" customHeight="false" outlineLevel="0" collapsed="false">
      <c r="A627" s="0" t="n">
        <v>626</v>
      </c>
      <c r="B627" s="1" t="n">
        <v>44910</v>
      </c>
      <c r="C627" s="2" t="n">
        <f aca="false">YEAR(B627)</f>
        <v>2022</v>
      </c>
      <c r="D627" s="2" t="n">
        <f aca="false">WEEKNUM(B627,1)</f>
        <v>51</v>
      </c>
      <c r="E627" s="16" t="s">
        <v>18</v>
      </c>
      <c r="F627" s="0" t="s">
        <v>17</v>
      </c>
      <c r="G627" s="3" t="n">
        <v>18902</v>
      </c>
      <c r="H627" s="3" t="n">
        <v>18939</v>
      </c>
      <c r="I627" s="4" t="n">
        <f aca="false">H627-G627</f>
        <v>37</v>
      </c>
      <c r="J627" s="4" t="n">
        <v>-1</v>
      </c>
      <c r="K627" s="4" t="n">
        <v>100</v>
      </c>
      <c r="L627" s="4" t="n">
        <v>51</v>
      </c>
      <c r="M627" s="4" t="n">
        <f aca="false">rittenfreddie[[#This Row],[Batt.perc.vertrek]]-rittenfreddie[[#This Row],[Batt.perc.aankomst]]</f>
        <v>49</v>
      </c>
      <c r="N627" s="25" t="n">
        <f aca="false">rittenfreddie[[#This Row],[Gereden kilometers]]/rittenfreddie[[#This Row],[Batt.perc.verbruikt]]</f>
        <v>0.755102040816327</v>
      </c>
      <c r="O627" s="6" t="s">
        <v>21</v>
      </c>
      <c r="P627" s="6" t="s">
        <v>34</v>
      </c>
      <c r="Q62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8" customFormat="false" ht="13.8" hidden="false" customHeight="false" outlineLevel="0" collapsed="false">
      <c r="A628" s="0" t="n">
        <v>627</v>
      </c>
      <c r="B628" s="1" t="n">
        <v>44911</v>
      </c>
      <c r="C628" s="2" t="n">
        <f aca="false">YEAR(B628)</f>
        <v>2022</v>
      </c>
      <c r="D628" s="2" t="n">
        <f aca="false">WEEKNUM(B628,1)</f>
        <v>51</v>
      </c>
      <c r="E628" s="16" t="s">
        <v>17</v>
      </c>
      <c r="F628" s="16" t="s">
        <v>18</v>
      </c>
      <c r="G628" s="3" t="n">
        <v>18939</v>
      </c>
      <c r="H628" s="3" t="n">
        <v>18975</v>
      </c>
      <c r="I628" s="4" t="n">
        <f aca="false">H628-G628</f>
        <v>36</v>
      </c>
      <c r="J628" s="4" t="n">
        <v>-1</v>
      </c>
      <c r="K628" s="4" t="n">
        <v>51</v>
      </c>
      <c r="L628" s="4" t="n">
        <v>5</v>
      </c>
      <c r="M628" s="4" t="n">
        <f aca="false">rittenfreddie[[#This Row],[Batt.perc.vertrek]]-rittenfreddie[[#This Row],[Batt.perc.aankomst]]</f>
        <v>46</v>
      </c>
      <c r="N628" s="25" t="n">
        <f aca="false">rittenfreddie[[#This Row],[Gereden kilometers]]/rittenfreddie[[#This Row],[Batt.perc.verbruikt]]</f>
        <v>0.782608695652174</v>
      </c>
      <c r="O628" s="6" t="s">
        <v>21</v>
      </c>
      <c r="P628" s="6" t="s">
        <v>34</v>
      </c>
      <c r="Q62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29" customFormat="false" ht="13.8" hidden="false" customHeight="false" outlineLevel="0" collapsed="false">
      <c r="A629" s="0" t="n">
        <v>628</v>
      </c>
      <c r="B629" s="1" t="n">
        <v>44911</v>
      </c>
      <c r="C629" s="2" t="n">
        <f aca="false">YEAR(B629)</f>
        <v>2022</v>
      </c>
      <c r="D629" s="2" t="n">
        <f aca="false">WEEKNUM(B629,1)</f>
        <v>51</v>
      </c>
      <c r="E629" s="16" t="s">
        <v>18</v>
      </c>
      <c r="F629" s="0" t="s">
        <v>17</v>
      </c>
      <c r="G629" s="3" t="n">
        <v>18975</v>
      </c>
      <c r="H629" s="3" t="n">
        <v>19011</v>
      </c>
      <c r="I629" s="4" t="n">
        <f aca="false">H629-G629</f>
        <v>36</v>
      </c>
      <c r="J629" s="4" t="n">
        <v>0</v>
      </c>
      <c r="K629" s="4" t="n">
        <v>100</v>
      </c>
      <c r="L629" s="4" t="n">
        <v>59</v>
      </c>
      <c r="M629" s="4" t="n">
        <f aca="false">rittenfreddie[[#This Row],[Batt.perc.vertrek]]-rittenfreddie[[#This Row],[Batt.perc.aankomst]]</f>
        <v>41</v>
      </c>
      <c r="N629" s="25" t="n">
        <f aca="false">rittenfreddie[[#This Row],[Gereden kilometers]]/rittenfreddie[[#This Row],[Batt.perc.verbruikt]]</f>
        <v>0.878048780487805</v>
      </c>
      <c r="O629" s="6" t="s">
        <v>21</v>
      </c>
      <c r="P629" s="6" t="s">
        <v>34</v>
      </c>
      <c r="Q62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0" customFormat="false" ht="13.8" hidden="false" customHeight="false" outlineLevel="0" collapsed="false">
      <c r="A630" s="0" t="n">
        <v>629</v>
      </c>
      <c r="B630" s="1" t="n">
        <v>44914</v>
      </c>
      <c r="C630" s="2" t="n">
        <f aca="false">YEAR(B630)</f>
        <v>2022</v>
      </c>
      <c r="D630" s="2" t="n">
        <f aca="false">WEEKNUM(B630,1)</f>
        <v>52</v>
      </c>
      <c r="E630" s="16" t="s">
        <v>17</v>
      </c>
      <c r="F630" s="16" t="s">
        <v>18</v>
      </c>
      <c r="G630" s="3" t="n">
        <v>19011</v>
      </c>
      <c r="H630" s="3" t="n">
        <v>19047</v>
      </c>
      <c r="I630" s="4" t="n">
        <f aca="false">H630-G630</f>
        <v>36</v>
      </c>
      <c r="J630" s="4" t="n">
        <v>3</v>
      </c>
      <c r="K630" s="4" t="n">
        <v>59</v>
      </c>
      <c r="L630" s="4" t="n">
        <v>16</v>
      </c>
      <c r="M630" s="4" t="n">
        <f aca="false">rittenfreddie[[#This Row],[Batt.perc.vertrek]]-rittenfreddie[[#This Row],[Batt.perc.aankomst]]</f>
        <v>43</v>
      </c>
      <c r="N630" s="25" t="n">
        <f aca="false">rittenfreddie[[#This Row],[Gereden kilometers]]/rittenfreddie[[#This Row],[Batt.perc.verbruikt]]</f>
        <v>0.837209302325581</v>
      </c>
      <c r="O630" s="6" t="s">
        <v>21</v>
      </c>
      <c r="P630" s="6" t="s">
        <v>34</v>
      </c>
      <c r="Q63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1" customFormat="false" ht="13.8" hidden="false" customHeight="false" outlineLevel="0" collapsed="false">
      <c r="A631" s="0" t="n">
        <v>630</v>
      </c>
      <c r="B631" s="1" t="n">
        <v>44914</v>
      </c>
      <c r="C631" s="2" t="n">
        <f aca="false">YEAR(B631)</f>
        <v>2022</v>
      </c>
      <c r="D631" s="2" t="n">
        <f aca="false">WEEKNUM(B631,1)</f>
        <v>52</v>
      </c>
      <c r="E631" s="16" t="s">
        <v>18</v>
      </c>
      <c r="F631" s="0" t="s">
        <v>17</v>
      </c>
      <c r="G631" s="3" t="n">
        <v>19047</v>
      </c>
      <c r="H631" s="3" t="n">
        <v>19083</v>
      </c>
      <c r="I631" s="4" t="n">
        <f aca="false">H631-G631</f>
        <v>36</v>
      </c>
      <c r="J631" s="4" t="n">
        <v>9</v>
      </c>
      <c r="K631" s="4" t="n">
        <v>100</v>
      </c>
      <c r="L631" s="4" t="n">
        <v>52</v>
      </c>
      <c r="M631" s="4" t="n">
        <f aca="false">rittenfreddie[[#This Row],[Batt.perc.vertrek]]-rittenfreddie[[#This Row],[Batt.perc.aankomst]]</f>
        <v>48</v>
      </c>
      <c r="N631" s="25" t="n">
        <f aca="false">rittenfreddie[[#This Row],[Gereden kilometers]]/rittenfreddie[[#This Row],[Batt.perc.verbruikt]]</f>
        <v>0.75</v>
      </c>
      <c r="O631" s="6" t="s">
        <v>21</v>
      </c>
      <c r="P631" s="6" t="s">
        <v>34</v>
      </c>
      <c r="Q63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2" customFormat="false" ht="13.8" hidden="false" customHeight="false" outlineLevel="0" collapsed="false">
      <c r="A632" s="0" t="n">
        <v>631</v>
      </c>
      <c r="B632" s="1" t="n">
        <v>44915</v>
      </c>
      <c r="C632" s="2" t="n">
        <f aca="false">YEAR(B632)</f>
        <v>2022</v>
      </c>
      <c r="D632" s="2" t="n">
        <f aca="false">WEEKNUM(B632,1)</f>
        <v>52</v>
      </c>
      <c r="E632" s="16" t="s">
        <v>17</v>
      </c>
      <c r="F632" s="16" t="s">
        <v>18</v>
      </c>
      <c r="G632" s="3" t="n">
        <v>19083</v>
      </c>
      <c r="H632" s="3" t="n">
        <v>19119</v>
      </c>
      <c r="I632" s="4" t="n">
        <f aca="false">H632-G632</f>
        <v>36</v>
      </c>
      <c r="J632" s="4" t="n">
        <v>10</v>
      </c>
      <c r="K632" s="4" t="n">
        <v>52</v>
      </c>
      <c r="L632" s="4" t="n">
        <v>13</v>
      </c>
      <c r="M632" s="4" t="n">
        <f aca="false">rittenfreddie[[#This Row],[Batt.perc.vertrek]]-rittenfreddie[[#This Row],[Batt.perc.aankomst]]</f>
        <v>39</v>
      </c>
      <c r="N632" s="25" t="n">
        <f aca="false">rittenfreddie[[#This Row],[Gereden kilometers]]/rittenfreddie[[#This Row],[Batt.perc.verbruikt]]</f>
        <v>0.923076923076923</v>
      </c>
      <c r="O632" s="6" t="s">
        <v>21</v>
      </c>
      <c r="P632" s="6" t="s">
        <v>34</v>
      </c>
      <c r="Q63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3" customFormat="false" ht="13.8" hidden="false" customHeight="false" outlineLevel="0" collapsed="false">
      <c r="A633" s="0" t="n">
        <v>632</v>
      </c>
      <c r="B633" s="1" t="n">
        <v>44915</v>
      </c>
      <c r="C633" s="2" t="n">
        <f aca="false">YEAR(B633)</f>
        <v>2022</v>
      </c>
      <c r="D633" s="2" t="n">
        <f aca="false">WEEKNUM(B633,1)</f>
        <v>52</v>
      </c>
      <c r="E633" s="16" t="s">
        <v>18</v>
      </c>
      <c r="F633" s="0" t="s">
        <v>17</v>
      </c>
      <c r="G633" s="3" t="n">
        <v>19119</v>
      </c>
      <c r="H633" s="3" t="n">
        <v>19155</v>
      </c>
      <c r="I633" s="4" t="n">
        <f aca="false">H633-G633</f>
        <v>36</v>
      </c>
      <c r="J633" s="4" t="n">
        <v>10</v>
      </c>
      <c r="K633" s="4" t="n">
        <v>100</v>
      </c>
      <c r="L633" s="4" t="n">
        <v>53</v>
      </c>
      <c r="M633" s="4" t="n">
        <f aca="false">rittenfreddie[[#This Row],[Batt.perc.vertrek]]-rittenfreddie[[#This Row],[Batt.perc.aankomst]]</f>
        <v>47</v>
      </c>
      <c r="N633" s="25" t="n">
        <f aca="false">rittenfreddie[[#This Row],[Gereden kilometers]]/rittenfreddie[[#This Row],[Batt.perc.verbruikt]]</f>
        <v>0.765957446808511</v>
      </c>
      <c r="O633" s="6" t="s">
        <v>21</v>
      </c>
      <c r="P633" s="6" t="s">
        <v>34</v>
      </c>
      <c r="Q63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4" customFormat="false" ht="13.8" hidden="false" customHeight="false" outlineLevel="0" collapsed="false">
      <c r="A634" s="0" t="n">
        <v>633</v>
      </c>
      <c r="B634" s="1" t="n">
        <v>44916</v>
      </c>
      <c r="C634" s="2" t="n">
        <f aca="false">YEAR(B634)</f>
        <v>2022</v>
      </c>
      <c r="D634" s="2" t="n">
        <f aca="false">WEEKNUM(B634,1)</f>
        <v>52</v>
      </c>
      <c r="E634" s="16" t="s">
        <v>17</v>
      </c>
      <c r="F634" s="16" t="s">
        <v>18</v>
      </c>
      <c r="G634" s="3" t="n">
        <v>19163</v>
      </c>
      <c r="H634" s="3" t="n">
        <v>19199</v>
      </c>
      <c r="I634" s="4" t="n">
        <f aca="false">H634-G634</f>
        <v>36</v>
      </c>
      <c r="J634" s="4" t="n">
        <v>6</v>
      </c>
      <c r="K634" s="4" t="n">
        <v>54</v>
      </c>
      <c r="L634" s="4" t="n">
        <v>12</v>
      </c>
      <c r="M634" s="4" t="n">
        <f aca="false">rittenfreddie[[#This Row],[Batt.perc.vertrek]]-rittenfreddie[[#This Row],[Batt.perc.aankomst]]</f>
        <v>42</v>
      </c>
      <c r="N634" s="25" t="n">
        <f aca="false">rittenfreddie[[#This Row],[Gereden kilometers]]/rittenfreddie[[#This Row],[Batt.perc.verbruikt]]</f>
        <v>0.857142857142857</v>
      </c>
      <c r="O634" s="6" t="s">
        <v>21</v>
      </c>
      <c r="P634" s="6" t="s">
        <v>34</v>
      </c>
      <c r="Q63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5" customFormat="false" ht="13.8" hidden="false" customHeight="false" outlineLevel="0" collapsed="false">
      <c r="A635" s="0" t="n">
        <v>634</v>
      </c>
      <c r="B635" s="1" t="n">
        <v>44916</v>
      </c>
      <c r="C635" s="2" t="n">
        <f aca="false">YEAR(B635)</f>
        <v>2022</v>
      </c>
      <c r="D635" s="2" t="n">
        <f aca="false">WEEKNUM(B635,1)</f>
        <v>52</v>
      </c>
      <c r="E635" s="16" t="s">
        <v>18</v>
      </c>
      <c r="F635" s="0" t="s">
        <v>17</v>
      </c>
      <c r="G635" s="3" t="n">
        <v>19199</v>
      </c>
      <c r="H635" s="3" t="n">
        <v>19236</v>
      </c>
      <c r="I635" s="4" t="n">
        <f aca="false">H635-G635</f>
        <v>37</v>
      </c>
      <c r="J635" s="4" t="n">
        <v>6</v>
      </c>
      <c r="K635" s="4" t="n">
        <v>100</v>
      </c>
      <c r="L635" s="4" t="n">
        <v>53</v>
      </c>
      <c r="M635" s="4" t="n">
        <f aca="false">rittenfreddie[[#This Row],[Batt.perc.vertrek]]-rittenfreddie[[#This Row],[Batt.perc.aankomst]]</f>
        <v>47</v>
      </c>
      <c r="N635" s="25" t="n">
        <f aca="false">rittenfreddie[[#This Row],[Gereden kilometers]]/rittenfreddie[[#This Row],[Batt.perc.verbruikt]]</f>
        <v>0.787234042553192</v>
      </c>
      <c r="O635" s="6" t="s">
        <v>21</v>
      </c>
      <c r="P635" s="6" t="s">
        <v>34</v>
      </c>
      <c r="Q63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6" customFormat="false" ht="13.8" hidden="false" customHeight="false" outlineLevel="0" collapsed="false">
      <c r="A636" s="0" t="n">
        <v>635</v>
      </c>
      <c r="B636" s="1" t="n">
        <v>44917</v>
      </c>
      <c r="C636" s="2" t="n">
        <f aca="false">YEAR(B636)</f>
        <v>2022</v>
      </c>
      <c r="D636" s="2" t="n">
        <f aca="false">WEEKNUM(B636,1)</f>
        <v>52</v>
      </c>
      <c r="E636" s="16" t="s">
        <v>17</v>
      </c>
      <c r="F636" s="16" t="s">
        <v>18</v>
      </c>
      <c r="G636" s="3" t="n">
        <v>157004</v>
      </c>
      <c r="H636" s="3" t="n">
        <v>157041</v>
      </c>
      <c r="I636" s="4" t="n">
        <f aca="false">H636-G636</f>
        <v>37</v>
      </c>
      <c r="N636" s="25"/>
      <c r="O636" s="6" t="s">
        <v>19</v>
      </c>
      <c r="P636" s="6" t="s">
        <v>34</v>
      </c>
      <c r="Q636" s="6" t="s">
        <v>35</v>
      </c>
    </row>
    <row r="637" customFormat="false" ht="13.8" hidden="false" customHeight="false" outlineLevel="0" collapsed="false">
      <c r="A637" s="0" t="n">
        <v>636</v>
      </c>
      <c r="B637" s="1" t="n">
        <v>44917</v>
      </c>
      <c r="C637" s="2" t="n">
        <f aca="false">YEAR(B637)</f>
        <v>2022</v>
      </c>
      <c r="D637" s="2" t="n">
        <f aca="false">WEEKNUM(B637,1)</f>
        <v>52</v>
      </c>
      <c r="E637" s="16" t="s">
        <v>18</v>
      </c>
      <c r="F637" s="0" t="s">
        <v>17</v>
      </c>
      <c r="G637" s="3" t="n">
        <v>157041</v>
      </c>
      <c r="H637" s="3" t="n">
        <v>157078</v>
      </c>
      <c r="I637" s="4" t="n">
        <f aca="false">H637-G637</f>
        <v>37</v>
      </c>
      <c r="N637" s="25"/>
      <c r="O637" s="6" t="s">
        <v>19</v>
      </c>
      <c r="P637" s="6" t="s">
        <v>34</v>
      </c>
      <c r="Q637" s="6" t="s">
        <v>35</v>
      </c>
    </row>
    <row r="638" customFormat="false" ht="13.8" hidden="false" customHeight="false" outlineLevel="0" collapsed="false">
      <c r="A638" s="0" t="n">
        <v>637</v>
      </c>
      <c r="B638" s="1" t="n">
        <v>44918</v>
      </c>
      <c r="C638" s="2" t="n">
        <f aca="false">YEAR(B638)</f>
        <v>2022</v>
      </c>
      <c r="D638" s="2" t="n">
        <f aca="false">WEEKNUM(B638,1)</f>
        <v>52</v>
      </c>
      <c r="E638" s="16" t="s">
        <v>17</v>
      </c>
      <c r="F638" s="16" t="s">
        <v>18</v>
      </c>
      <c r="G638" s="3" t="n">
        <v>19236</v>
      </c>
      <c r="H638" s="3" t="n">
        <v>19273</v>
      </c>
      <c r="I638" s="4" t="n">
        <f aca="false">H638-G638</f>
        <v>37</v>
      </c>
      <c r="J638" s="4" t="n">
        <v>6</v>
      </c>
      <c r="K638" s="4" t="n">
        <v>53</v>
      </c>
      <c r="L638" s="4" t="n">
        <v>11</v>
      </c>
      <c r="M638" s="4" t="n">
        <f aca="false">rittenfreddie[[#This Row],[Batt.perc.vertrek]]-rittenfreddie[[#This Row],[Batt.perc.aankomst]]</f>
        <v>42</v>
      </c>
      <c r="N638" s="25" t="n">
        <f aca="false">rittenfreddie[[#This Row],[Gereden kilometers]]/rittenfreddie[[#This Row],[Batt.perc.verbruikt]]</f>
        <v>0.880952380952381</v>
      </c>
      <c r="O638" s="6" t="s">
        <v>21</v>
      </c>
      <c r="P638" s="6" t="s">
        <v>34</v>
      </c>
      <c r="Q63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39" customFormat="false" ht="13.8" hidden="false" customHeight="false" outlineLevel="0" collapsed="false">
      <c r="A639" s="0" t="n">
        <v>638</v>
      </c>
      <c r="B639" s="1" t="n">
        <v>44918</v>
      </c>
      <c r="C639" s="2" t="n">
        <f aca="false">YEAR(B639)</f>
        <v>2022</v>
      </c>
      <c r="D639" s="2" t="n">
        <f aca="false">WEEKNUM(B639,1)</f>
        <v>52</v>
      </c>
      <c r="E639" s="16" t="s">
        <v>18</v>
      </c>
      <c r="F639" s="0" t="s">
        <v>17</v>
      </c>
      <c r="G639" s="3" t="n">
        <v>19273</v>
      </c>
      <c r="H639" s="3" t="n">
        <v>19309</v>
      </c>
      <c r="I639" s="4" t="n">
        <f aca="false">H639-G639</f>
        <v>36</v>
      </c>
      <c r="J639" s="4" t="n">
        <v>7</v>
      </c>
      <c r="K639" s="4" t="n">
        <v>100</v>
      </c>
      <c r="L639" s="4" t="n">
        <v>59</v>
      </c>
      <c r="M639" s="4" t="n">
        <f aca="false">rittenfreddie[[#This Row],[Batt.perc.vertrek]]-rittenfreddie[[#This Row],[Batt.perc.aankomst]]</f>
        <v>41</v>
      </c>
      <c r="N639" s="25" t="n">
        <f aca="false">rittenfreddie[[#This Row],[Gereden kilometers]]/rittenfreddie[[#This Row],[Batt.perc.verbruikt]]</f>
        <v>0.878048780487805</v>
      </c>
      <c r="O639" s="6" t="s">
        <v>21</v>
      </c>
      <c r="P639" s="6" t="s">
        <v>34</v>
      </c>
      <c r="Q63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0" customFormat="false" ht="13.8" hidden="false" customHeight="false" outlineLevel="0" collapsed="false">
      <c r="A640" s="0" t="n">
        <v>639</v>
      </c>
      <c r="B640" s="1" t="n">
        <v>44928</v>
      </c>
      <c r="C640" s="2" t="n">
        <f aca="false">YEAR(B640)</f>
        <v>2023</v>
      </c>
      <c r="D640" s="2" t="n">
        <f aca="false">WEEKNUM(B640,1)</f>
        <v>1</v>
      </c>
      <c r="E640" s="16" t="s">
        <v>17</v>
      </c>
      <c r="F640" s="16" t="s">
        <v>18</v>
      </c>
      <c r="G640" s="3" t="n">
        <v>19309</v>
      </c>
      <c r="H640" s="3" t="n">
        <v>19346</v>
      </c>
      <c r="I640" s="4" t="n">
        <f aca="false">H640-G640</f>
        <v>37</v>
      </c>
      <c r="J640" s="4" t="n">
        <v>10</v>
      </c>
      <c r="K640" s="4" t="n">
        <v>59</v>
      </c>
      <c r="L640" s="4" t="n">
        <v>14</v>
      </c>
      <c r="M640" s="4" t="n">
        <f aca="false">rittenfreddie[[#This Row],[Batt.perc.vertrek]]-rittenfreddie[[#This Row],[Batt.perc.aankomst]]</f>
        <v>45</v>
      </c>
      <c r="N640" s="25" t="n">
        <f aca="false">rittenfreddie[[#This Row],[Gereden kilometers]]/rittenfreddie[[#This Row],[Batt.perc.verbruikt]]</f>
        <v>0.822222222222222</v>
      </c>
      <c r="O640" s="6" t="s">
        <v>21</v>
      </c>
      <c r="P640" s="6" t="s">
        <v>34</v>
      </c>
      <c r="Q64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1" customFormat="false" ht="13.8" hidden="false" customHeight="false" outlineLevel="0" collapsed="false">
      <c r="A641" s="0" t="n">
        <v>640</v>
      </c>
      <c r="B641" s="1" t="n">
        <v>44928</v>
      </c>
      <c r="C641" s="2" t="n">
        <f aca="false">YEAR(B641)</f>
        <v>2023</v>
      </c>
      <c r="D641" s="2" t="n">
        <f aca="false">WEEKNUM(B641,1)</f>
        <v>1</v>
      </c>
      <c r="E641" s="16" t="s">
        <v>18</v>
      </c>
      <c r="F641" s="0" t="s">
        <v>17</v>
      </c>
      <c r="G641" s="3" t="n">
        <v>19346</v>
      </c>
      <c r="H641" s="3" t="n">
        <v>19382</v>
      </c>
      <c r="I641" s="4" t="n">
        <f aca="false">H641-G641</f>
        <v>36</v>
      </c>
      <c r="J641" s="4" t="n">
        <v>8</v>
      </c>
      <c r="K641" s="4" t="n">
        <v>100</v>
      </c>
      <c r="L641" s="4" t="n">
        <v>61</v>
      </c>
      <c r="M641" s="4" t="n">
        <f aca="false">rittenfreddie[[#This Row],[Batt.perc.vertrek]]-rittenfreddie[[#This Row],[Batt.perc.aankomst]]</f>
        <v>39</v>
      </c>
      <c r="N641" s="25" t="n">
        <f aca="false">rittenfreddie[[#This Row],[Gereden kilometers]]/rittenfreddie[[#This Row],[Batt.perc.verbruikt]]</f>
        <v>0.923076923076923</v>
      </c>
      <c r="O641" s="6" t="s">
        <v>21</v>
      </c>
      <c r="P641" s="6" t="s">
        <v>34</v>
      </c>
      <c r="Q64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2" customFormat="false" ht="13.8" hidden="false" customHeight="false" outlineLevel="0" collapsed="false">
      <c r="A642" s="0" t="n">
        <v>641</v>
      </c>
      <c r="B642" s="1" t="n">
        <v>44929</v>
      </c>
      <c r="C642" s="2" t="n">
        <f aca="false">YEAR(B642)</f>
        <v>2023</v>
      </c>
      <c r="D642" s="2" t="n">
        <f aca="false">WEEKNUM(B642,1)</f>
        <v>1</v>
      </c>
      <c r="E642" s="16" t="s">
        <v>17</v>
      </c>
      <c r="F642" s="16" t="s">
        <v>18</v>
      </c>
      <c r="G642" s="3" t="n">
        <v>19382</v>
      </c>
      <c r="H642" s="3" t="n">
        <v>19419</v>
      </c>
      <c r="I642" s="4" t="n">
        <f aca="false">H642-G642</f>
        <v>37</v>
      </c>
      <c r="J642" s="4" t="n">
        <v>2</v>
      </c>
      <c r="K642" s="4" t="n">
        <v>61</v>
      </c>
      <c r="L642" s="4" t="n">
        <v>20</v>
      </c>
      <c r="M642" s="4" t="n">
        <f aca="false">rittenfreddie[[#This Row],[Batt.perc.vertrek]]-rittenfreddie[[#This Row],[Batt.perc.aankomst]]</f>
        <v>41</v>
      </c>
      <c r="N642" s="25" t="n">
        <f aca="false">rittenfreddie[[#This Row],[Gereden kilometers]]/rittenfreddie[[#This Row],[Batt.perc.verbruikt]]</f>
        <v>0.902439024390244</v>
      </c>
      <c r="O642" s="6" t="s">
        <v>21</v>
      </c>
      <c r="P642" s="6" t="s">
        <v>34</v>
      </c>
      <c r="Q64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3" customFormat="false" ht="13.8" hidden="false" customHeight="false" outlineLevel="0" collapsed="false">
      <c r="A643" s="0" t="n">
        <v>642</v>
      </c>
      <c r="B643" s="1" t="n">
        <v>44929</v>
      </c>
      <c r="C643" s="2" t="n">
        <f aca="false">YEAR(B643)</f>
        <v>2023</v>
      </c>
      <c r="D643" s="2" t="n">
        <f aca="false">WEEKNUM(B643,1)</f>
        <v>1</v>
      </c>
      <c r="E643" s="16" t="s">
        <v>18</v>
      </c>
      <c r="F643" s="0" t="s">
        <v>17</v>
      </c>
      <c r="G643" s="3" t="n">
        <v>19419</v>
      </c>
      <c r="H643" s="3" t="n">
        <v>19455</v>
      </c>
      <c r="I643" s="4" t="n">
        <f aca="false">H643-G643</f>
        <v>36</v>
      </c>
      <c r="J643" s="4" t="n">
        <v>7</v>
      </c>
      <c r="K643" s="4" t="n">
        <v>100</v>
      </c>
      <c r="L643" s="4" t="n">
        <v>59</v>
      </c>
      <c r="M643" s="4" t="n">
        <f aca="false">rittenfreddie[[#This Row],[Batt.perc.vertrek]]-rittenfreddie[[#This Row],[Batt.perc.aankomst]]</f>
        <v>41</v>
      </c>
      <c r="N643" s="25" t="n">
        <f aca="false">rittenfreddie[[#This Row],[Gereden kilometers]]/rittenfreddie[[#This Row],[Batt.perc.verbruikt]]</f>
        <v>0.878048780487805</v>
      </c>
      <c r="O643" s="6" t="s">
        <v>21</v>
      </c>
      <c r="P643" s="6" t="s">
        <v>34</v>
      </c>
      <c r="Q64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4" customFormat="false" ht="13.8" hidden="false" customHeight="false" outlineLevel="0" collapsed="false">
      <c r="A644" s="0" t="n">
        <v>643</v>
      </c>
      <c r="B644" s="1" t="n">
        <v>44930</v>
      </c>
      <c r="C644" s="2" t="n">
        <f aca="false">YEAR(B644)</f>
        <v>2023</v>
      </c>
      <c r="D644" s="2" t="n">
        <f aca="false">WEEKNUM(B644,1)</f>
        <v>1</v>
      </c>
      <c r="E644" s="16" t="s">
        <v>17</v>
      </c>
      <c r="F644" s="16" t="s">
        <v>18</v>
      </c>
      <c r="G644" s="3" t="n">
        <v>19455</v>
      </c>
      <c r="H644" s="3" t="n">
        <v>19491</v>
      </c>
      <c r="I644" s="4" t="n">
        <f aca="false">H644-G644</f>
        <v>36</v>
      </c>
      <c r="J644" s="4" t="n">
        <v>10</v>
      </c>
      <c r="K644" s="4" t="n">
        <v>59</v>
      </c>
      <c r="L644" s="4" t="n">
        <v>21</v>
      </c>
      <c r="M644" s="4" t="n">
        <f aca="false">rittenfreddie[[#This Row],[Batt.perc.vertrek]]-rittenfreddie[[#This Row],[Batt.perc.aankomst]]</f>
        <v>38</v>
      </c>
      <c r="N644" s="25" t="n">
        <f aca="false">rittenfreddie[[#This Row],[Gereden kilometers]]/rittenfreddie[[#This Row],[Batt.perc.verbruikt]]</f>
        <v>0.947368421052632</v>
      </c>
      <c r="O644" s="6" t="s">
        <v>21</v>
      </c>
      <c r="P644" s="6" t="s">
        <v>34</v>
      </c>
      <c r="Q64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5" customFormat="false" ht="13.8" hidden="false" customHeight="false" outlineLevel="0" collapsed="false">
      <c r="A645" s="0" t="n">
        <v>644</v>
      </c>
      <c r="B645" s="1" t="n">
        <v>44930</v>
      </c>
      <c r="C645" s="2" t="n">
        <f aca="false">YEAR(B645)</f>
        <v>2023</v>
      </c>
      <c r="D645" s="2" t="n">
        <f aca="false">WEEKNUM(B645,1)</f>
        <v>1</v>
      </c>
      <c r="E645" s="16" t="s">
        <v>18</v>
      </c>
      <c r="F645" s="0" t="s">
        <v>17</v>
      </c>
      <c r="G645" s="3" t="n">
        <v>19491</v>
      </c>
      <c r="H645" s="3" t="n">
        <v>19526</v>
      </c>
      <c r="I645" s="4" t="n">
        <f aca="false">H645-G645</f>
        <v>35</v>
      </c>
      <c r="J645" s="4" t="s">
        <v>26</v>
      </c>
      <c r="K645" s="4" t="n">
        <v>100</v>
      </c>
      <c r="L645" s="4" t="n">
        <v>56</v>
      </c>
      <c r="M645" s="4" t="n">
        <f aca="false">rittenfreddie[[#This Row],[Batt.perc.vertrek]]-rittenfreddie[[#This Row],[Batt.perc.aankomst]]</f>
        <v>44</v>
      </c>
      <c r="N645" s="25" t="n">
        <f aca="false">rittenfreddie[[#This Row],[Gereden kilometers]]/rittenfreddie[[#This Row],[Batt.perc.verbruikt]]</f>
        <v>0.795454545454545</v>
      </c>
      <c r="O645" s="6" t="s">
        <v>21</v>
      </c>
      <c r="P645" s="6" t="s">
        <v>34</v>
      </c>
      <c r="Q64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46" customFormat="false" ht="13.8" hidden="false" customHeight="false" outlineLevel="0" collapsed="false">
      <c r="A646" s="0" t="n">
        <v>645</v>
      </c>
      <c r="B646" s="1" t="n">
        <v>44931</v>
      </c>
      <c r="C646" s="2" t="n">
        <f aca="false">YEAR(B646)</f>
        <v>2023</v>
      </c>
      <c r="D646" s="2" t="n">
        <f aca="false">WEEKNUM(B646,1)</f>
        <v>1</v>
      </c>
      <c r="E646" s="16" t="s">
        <v>17</v>
      </c>
      <c r="F646" s="16" t="s">
        <v>18</v>
      </c>
      <c r="G646" s="3" t="n">
        <v>157364</v>
      </c>
      <c r="H646" s="3" t="n">
        <v>157397</v>
      </c>
      <c r="I646" s="4" t="n">
        <f aca="false">H646-G646</f>
        <v>33</v>
      </c>
      <c r="M646" s="4" t="n">
        <f aca="false">rittenfreddie[[#This Row],[Batt.perc.vertrek]]-rittenfreddie[[#This Row],[Batt.perc.aankomst]]</f>
        <v>0</v>
      </c>
      <c r="N646" s="25"/>
      <c r="O646" s="6" t="s">
        <v>19</v>
      </c>
      <c r="P646" s="6" t="s">
        <v>34</v>
      </c>
      <c r="Q646" s="6" t="s">
        <v>35</v>
      </c>
    </row>
    <row r="647" customFormat="false" ht="13.8" hidden="false" customHeight="false" outlineLevel="0" collapsed="false">
      <c r="A647" s="0" t="n">
        <v>646</v>
      </c>
      <c r="B647" s="1" t="n">
        <v>44931</v>
      </c>
      <c r="C647" s="2" t="n">
        <f aca="false">YEAR(B647)</f>
        <v>2023</v>
      </c>
      <c r="D647" s="2" t="n">
        <f aca="false">WEEKNUM(B647,1)</f>
        <v>1</v>
      </c>
      <c r="E647" s="16" t="s">
        <v>18</v>
      </c>
      <c r="F647" s="0" t="s">
        <v>17</v>
      </c>
      <c r="G647" s="3" t="n">
        <v>157397</v>
      </c>
      <c r="H647" s="3" t="n">
        <v>157430</v>
      </c>
      <c r="I647" s="4" t="n">
        <f aca="false">H647-G647</f>
        <v>33</v>
      </c>
      <c r="M647" s="4" t="n">
        <f aca="false">rittenfreddie[[#This Row],[Batt.perc.vertrek]]-rittenfreddie[[#This Row],[Batt.perc.aankomst]]</f>
        <v>0</v>
      </c>
      <c r="N647" s="25"/>
      <c r="O647" s="6" t="s">
        <v>19</v>
      </c>
      <c r="P647" s="6" t="s">
        <v>34</v>
      </c>
      <c r="Q647" s="6" t="s">
        <v>35</v>
      </c>
    </row>
    <row r="648" customFormat="false" ht="13.8" hidden="false" customHeight="false" outlineLevel="0" collapsed="false">
      <c r="A648" s="0" t="n">
        <v>647</v>
      </c>
      <c r="B648" s="1" t="n">
        <v>44932</v>
      </c>
      <c r="C648" s="2" t="n">
        <f aca="false">YEAR(B648)</f>
        <v>2023</v>
      </c>
      <c r="D648" s="2" t="n">
        <f aca="false">WEEKNUM(B648,1)</f>
        <v>1</v>
      </c>
      <c r="E648" s="16" t="s">
        <v>17</v>
      </c>
      <c r="F648" s="16" t="s">
        <v>18</v>
      </c>
      <c r="G648" s="3" t="n">
        <v>157430</v>
      </c>
      <c r="H648" s="3" t="n">
        <v>157462</v>
      </c>
      <c r="I648" s="4" t="n">
        <f aca="false">H648-G648</f>
        <v>32</v>
      </c>
      <c r="M648" s="4" t="n">
        <f aca="false">rittenfreddie[[#This Row],[Batt.perc.vertrek]]-rittenfreddie[[#This Row],[Batt.perc.aankomst]]</f>
        <v>0</v>
      </c>
      <c r="N648" s="25"/>
      <c r="O648" s="6" t="s">
        <v>19</v>
      </c>
      <c r="P648" s="6" t="s">
        <v>34</v>
      </c>
      <c r="Q648" s="6" t="s">
        <v>35</v>
      </c>
    </row>
    <row r="649" customFormat="false" ht="13.8" hidden="false" customHeight="false" outlineLevel="0" collapsed="false">
      <c r="A649" s="0" t="n">
        <v>648</v>
      </c>
      <c r="B649" s="1" t="n">
        <v>44932</v>
      </c>
      <c r="C649" s="2" t="n">
        <f aca="false">YEAR(B649)</f>
        <v>2023</v>
      </c>
      <c r="D649" s="2" t="n">
        <f aca="false">WEEKNUM(B649,1)</f>
        <v>1</v>
      </c>
      <c r="E649" s="16" t="s">
        <v>18</v>
      </c>
      <c r="F649" s="0" t="s">
        <v>17</v>
      </c>
      <c r="G649" s="3" t="n">
        <v>157462</v>
      </c>
      <c r="H649" s="3" t="n">
        <v>157494</v>
      </c>
      <c r="I649" s="4" t="n">
        <f aca="false">H649-G649</f>
        <v>32</v>
      </c>
      <c r="M649" s="4" t="n">
        <f aca="false">rittenfreddie[[#This Row],[Batt.perc.vertrek]]-rittenfreddie[[#This Row],[Batt.perc.aankomst]]</f>
        <v>0</v>
      </c>
      <c r="N649" s="25"/>
      <c r="O649" s="6" t="s">
        <v>19</v>
      </c>
      <c r="P649" s="6" t="s">
        <v>34</v>
      </c>
      <c r="Q649" s="6" t="s">
        <v>35</v>
      </c>
    </row>
    <row r="650" customFormat="false" ht="13.8" hidden="false" customHeight="false" outlineLevel="0" collapsed="false">
      <c r="A650" s="0" t="n">
        <v>649</v>
      </c>
      <c r="B650" s="1" t="n">
        <v>44935</v>
      </c>
      <c r="C650" s="2" t="n">
        <f aca="false">YEAR(B650)</f>
        <v>2023</v>
      </c>
      <c r="D650" s="2" t="n">
        <f aca="false">WEEKNUM(B650,1)</f>
        <v>2</v>
      </c>
      <c r="E650" s="16" t="s">
        <v>17</v>
      </c>
      <c r="F650" s="16" t="s">
        <v>18</v>
      </c>
      <c r="G650" s="3" t="n">
        <v>19526</v>
      </c>
      <c r="H650" s="3" t="n">
        <v>19563</v>
      </c>
      <c r="I650" s="4" t="n">
        <f aca="false">H650-G650</f>
        <v>37</v>
      </c>
      <c r="J650" s="4" t="n">
        <v>5</v>
      </c>
      <c r="K650" s="4" t="n">
        <v>56</v>
      </c>
      <c r="L650" s="4" t="n">
        <v>15</v>
      </c>
      <c r="M650" s="4" t="n">
        <f aca="false">rittenfreddie[[#This Row],[Batt.perc.vertrek]]-rittenfreddie[[#This Row],[Batt.perc.aankomst]]</f>
        <v>41</v>
      </c>
      <c r="N650" s="25" t="n">
        <f aca="false">rittenfreddie[[#This Row],[Gereden kilometers]]/rittenfreddie[[#This Row],[Batt.perc.verbruikt]]</f>
        <v>0.902439024390244</v>
      </c>
      <c r="O650" s="6" t="s">
        <v>21</v>
      </c>
      <c r="P650" s="6" t="s">
        <v>34</v>
      </c>
      <c r="Q65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1" customFormat="false" ht="13.8" hidden="false" customHeight="false" outlineLevel="0" collapsed="false">
      <c r="A651" s="0" t="n">
        <v>650</v>
      </c>
      <c r="B651" s="1" t="n">
        <v>44935</v>
      </c>
      <c r="C651" s="2" t="n">
        <f aca="false">YEAR(B651)</f>
        <v>2023</v>
      </c>
      <c r="D651" s="2" t="n">
        <f aca="false">WEEKNUM(B651,1)</f>
        <v>2</v>
      </c>
      <c r="E651" s="16" t="s">
        <v>18</v>
      </c>
      <c r="F651" s="0" t="s">
        <v>17</v>
      </c>
      <c r="G651" s="3" t="n">
        <v>19563</v>
      </c>
      <c r="H651" s="3" t="n">
        <v>19599</v>
      </c>
      <c r="I651" s="4" t="n">
        <f aca="false">H651-G651</f>
        <v>36</v>
      </c>
      <c r="J651" s="4" t="n">
        <v>5</v>
      </c>
      <c r="K651" s="4" t="n">
        <v>100</v>
      </c>
      <c r="L651" s="4" t="n">
        <v>62</v>
      </c>
      <c r="M651" s="4" t="n">
        <f aca="false">rittenfreddie[[#This Row],[Batt.perc.vertrek]]-rittenfreddie[[#This Row],[Batt.perc.aankomst]]</f>
        <v>38</v>
      </c>
      <c r="N651" s="25" t="n">
        <f aca="false">rittenfreddie[[#This Row],[Gereden kilometers]]/rittenfreddie[[#This Row],[Batt.perc.verbruikt]]</f>
        <v>0.947368421052632</v>
      </c>
      <c r="O651" s="6" t="s">
        <v>21</v>
      </c>
      <c r="P651" s="6" t="s">
        <v>34</v>
      </c>
      <c r="Q65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2" customFormat="false" ht="13.8" hidden="false" customHeight="false" outlineLevel="0" collapsed="false">
      <c r="A652" s="0" t="n">
        <v>651</v>
      </c>
      <c r="B652" s="1" t="n">
        <v>44936</v>
      </c>
      <c r="C652" s="2" t="n">
        <f aca="false">YEAR(B652)</f>
        <v>2023</v>
      </c>
      <c r="D652" s="2" t="n">
        <f aca="false">WEEKNUM(B652,1)</f>
        <v>2</v>
      </c>
      <c r="E652" s="16" t="s">
        <v>17</v>
      </c>
      <c r="F652" s="16" t="s">
        <v>18</v>
      </c>
      <c r="G652" s="3" t="n">
        <v>19599</v>
      </c>
      <c r="H652" s="3" t="n">
        <v>19635</v>
      </c>
      <c r="I652" s="4" t="n">
        <f aca="false">H652-G652</f>
        <v>36</v>
      </c>
      <c r="J652" s="4" t="n">
        <v>5</v>
      </c>
      <c r="K652" s="4" t="n">
        <v>62</v>
      </c>
      <c r="L652" s="4" t="n">
        <v>19</v>
      </c>
      <c r="M652" s="4" t="n">
        <f aca="false">rittenfreddie[[#This Row],[Batt.perc.vertrek]]-rittenfreddie[[#This Row],[Batt.perc.aankomst]]</f>
        <v>43</v>
      </c>
      <c r="N652" s="25" t="n">
        <f aca="false">rittenfreddie[[#This Row],[Gereden kilometers]]/rittenfreddie[[#This Row],[Batt.perc.verbruikt]]</f>
        <v>0.837209302325581</v>
      </c>
      <c r="O652" s="6" t="s">
        <v>21</v>
      </c>
      <c r="P652" s="6" t="s">
        <v>34</v>
      </c>
      <c r="Q65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3" customFormat="false" ht="13.8" hidden="false" customHeight="false" outlineLevel="0" collapsed="false">
      <c r="A653" s="0" t="n">
        <v>652</v>
      </c>
      <c r="B653" s="1" t="n">
        <v>44936</v>
      </c>
      <c r="C653" s="2" t="n">
        <f aca="false">YEAR(B653)</f>
        <v>2023</v>
      </c>
      <c r="D653" s="2" t="n">
        <f aca="false">WEEKNUM(B653,1)</f>
        <v>2</v>
      </c>
      <c r="E653" s="16" t="s">
        <v>18</v>
      </c>
      <c r="F653" s="0" t="s">
        <v>17</v>
      </c>
      <c r="G653" s="3" t="n">
        <v>19635</v>
      </c>
      <c r="H653" s="3" t="n">
        <v>19670</v>
      </c>
      <c r="I653" s="4" t="n">
        <f aca="false">H653-G653</f>
        <v>35</v>
      </c>
      <c r="J653" s="4" t="n">
        <v>5</v>
      </c>
      <c r="K653" s="4" t="n">
        <v>100</v>
      </c>
      <c r="L653" s="4" t="n">
        <v>54</v>
      </c>
      <c r="M653" s="4" t="n">
        <f aca="false">rittenfreddie[[#This Row],[Batt.perc.vertrek]]-rittenfreddie[[#This Row],[Batt.perc.aankomst]]</f>
        <v>46</v>
      </c>
      <c r="N653" s="25" t="n">
        <f aca="false">rittenfreddie[[#This Row],[Gereden kilometers]]/rittenfreddie[[#This Row],[Batt.perc.verbruikt]]</f>
        <v>0.760869565217391</v>
      </c>
      <c r="O653" s="6" t="s">
        <v>21</v>
      </c>
      <c r="P653" s="6" t="s">
        <v>34</v>
      </c>
      <c r="Q65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4" customFormat="false" ht="13.8" hidden="false" customHeight="false" outlineLevel="0" collapsed="false">
      <c r="A654" s="0" t="n">
        <v>653</v>
      </c>
      <c r="B654" s="1" t="n">
        <v>44937</v>
      </c>
      <c r="C654" s="2" t="n">
        <f aca="false">YEAR(B654)</f>
        <v>2023</v>
      </c>
      <c r="D654" s="2" t="n">
        <f aca="false">WEEKNUM(B654,1)</f>
        <v>2</v>
      </c>
      <c r="E654" s="16" t="s">
        <v>17</v>
      </c>
      <c r="F654" s="16" t="s">
        <v>18</v>
      </c>
      <c r="G654" s="3" t="n">
        <v>19670</v>
      </c>
      <c r="H654" s="3" t="n">
        <v>19706</v>
      </c>
      <c r="I654" s="4" t="n">
        <f aca="false">H654-G654</f>
        <v>36</v>
      </c>
      <c r="J654" s="4" t="n">
        <v>10</v>
      </c>
      <c r="K654" s="4" t="n">
        <v>54</v>
      </c>
      <c r="L654" s="4" t="n">
        <v>13</v>
      </c>
      <c r="M654" s="4" t="n">
        <f aca="false">rittenfreddie[[#This Row],[Batt.perc.vertrek]]-rittenfreddie[[#This Row],[Batt.perc.aankomst]]</f>
        <v>41</v>
      </c>
      <c r="N654" s="25" t="n">
        <f aca="false">rittenfreddie[[#This Row],[Gereden kilometers]]/rittenfreddie[[#This Row],[Batt.perc.verbruikt]]</f>
        <v>0.878048780487805</v>
      </c>
      <c r="O654" s="6" t="s">
        <v>21</v>
      </c>
      <c r="P654" s="6" t="s">
        <v>34</v>
      </c>
      <c r="Q65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5" customFormat="false" ht="13.8" hidden="false" customHeight="false" outlineLevel="0" collapsed="false">
      <c r="A655" s="0" t="n">
        <v>654</v>
      </c>
      <c r="B655" s="1" t="n">
        <v>44937</v>
      </c>
      <c r="C655" s="2" t="n">
        <f aca="false">YEAR(B655)</f>
        <v>2023</v>
      </c>
      <c r="D655" s="2" t="n">
        <f aca="false">WEEKNUM(B655,1)</f>
        <v>2</v>
      </c>
      <c r="E655" s="16" t="s">
        <v>18</v>
      </c>
      <c r="F655" s="0" t="s">
        <v>17</v>
      </c>
      <c r="G655" s="3" t="n">
        <v>19706</v>
      </c>
      <c r="H655" s="3" t="n">
        <v>19743</v>
      </c>
      <c r="I655" s="4" t="n">
        <f aca="false">H655-G655</f>
        <v>37</v>
      </c>
      <c r="J655" s="4" t="n">
        <v>8</v>
      </c>
      <c r="K655" s="4" t="n">
        <v>100</v>
      </c>
      <c r="L655" s="4" t="n">
        <v>58</v>
      </c>
      <c r="M655" s="4" t="n">
        <f aca="false">rittenfreddie[[#This Row],[Batt.perc.vertrek]]-rittenfreddie[[#This Row],[Batt.perc.aankomst]]</f>
        <v>42</v>
      </c>
      <c r="N655" s="25" t="n">
        <f aca="false">rittenfreddie[[#This Row],[Gereden kilometers]]/rittenfreddie[[#This Row],[Batt.perc.verbruikt]]</f>
        <v>0.880952380952381</v>
      </c>
      <c r="O655" s="6" t="s">
        <v>21</v>
      </c>
      <c r="P655" s="6" t="s">
        <v>34</v>
      </c>
      <c r="Q65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6" customFormat="false" ht="13.8" hidden="false" customHeight="false" outlineLevel="0" collapsed="false">
      <c r="A656" s="0" t="n">
        <v>655</v>
      </c>
      <c r="B656" s="1" t="n">
        <v>44938</v>
      </c>
      <c r="C656" s="2" t="n">
        <f aca="false">YEAR(B656)</f>
        <v>2023</v>
      </c>
      <c r="D656" s="2" t="n">
        <f aca="false">WEEKNUM(B656,1)</f>
        <v>2</v>
      </c>
      <c r="E656" s="16" t="s">
        <v>17</v>
      </c>
      <c r="F656" s="0" t="s">
        <v>41</v>
      </c>
      <c r="N656" s="25"/>
      <c r="O656" s="6" t="s">
        <v>31</v>
      </c>
      <c r="P656" s="6" t="s">
        <v>34</v>
      </c>
      <c r="Q65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7" customFormat="false" ht="13.8" hidden="false" customHeight="false" outlineLevel="0" collapsed="false">
      <c r="A657" s="0" t="n">
        <v>656</v>
      </c>
      <c r="B657" s="1" t="n">
        <v>44938</v>
      </c>
      <c r="C657" s="2" t="n">
        <f aca="false">YEAR(B657)</f>
        <v>2023</v>
      </c>
      <c r="D657" s="2" t="n">
        <f aca="false">WEEKNUM(B657,1)</f>
        <v>2</v>
      </c>
      <c r="E657" s="16" t="s">
        <v>41</v>
      </c>
      <c r="F657" s="16" t="s">
        <v>17</v>
      </c>
      <c r="N657" s="25"/>
      <c r="O657" s="6" t="s">
        <v>31</v>
      </c>
      <c r="P657" s="6" t="s">
        <v>34</v>
      </c>
      <c r="Q65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8" customFormat="false" ht="13.8" hidden="false" customHeight="false" outlineLevel="0" collapsed="false">
      <c r="A658" s="0" t="n">
        <v>657</v>
      </c>
      <c r="B658" s="1" t="n">
        <v>44939</v>
      </c>
      <c r="C658" s="2" t="n">
        <f aca="false">YEAR(B658)</f>
        <v>2023</v>
      </c>
      <c r="D658" s="2" t="n">
        <f aca="false">WEEKNUM(B658,1)</f>
        <v>2</v>
      </c>
      <c r="E658" s="16" t="s">
        <v>17</v>
      </c>
      <c r="F658" s="16" t="s">
        <v>18</v>
      </c>
      <c r="G658" s="3" t="n">
        <v>19743</v>
      </c>
      <c r="H658" s="3" t="n">
        <v>19779</v>
      </c>
      <c r="I658" s="4" t="n">
        <f aca="false">H658-G658</f>
        <v>36</v>
      </c>
      <c r="J658" s="4" t="n">
        <v>8</v>
      </c>
      <c r="K658" s="4" t="n">
        <v>58</v>
      </c>
      <c r="L658" s="4" t="n">
        <v>20</v>
      </c>
      <c r="M658" s="4" t="n">
        <f aca="false">rittenfreddie[[#This Row],[Batt.perc.vertrek]]-rittenfreddie[[#This Row],[Batt.perc.aankomst]]</f>
        <v>38</v>
      </c>
      <c r="N658" s="25" t="n">
        <f aca="false">rittenfreddie[[#This Row],[Gereden kilometers]]/rittenfreddie[[#This Row],[Batt.perc.verbruikt]]</f>
        <v>0.947368421052632</v>
      </c>
      <c r="O658" s="6" t="s">
        <v>21</v>
      </c>
      <c r="P658" s="6" t="s">
        <v>34</v>
      </c>
      <c r="Q65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59" customFormat="false" ht="13.8" hidden="false" customHeight="false" outlineLevel="0" collapsed="false">
      <c r="A659" s="0" t="n">
        <v>658</v>
      </c>
      <c r="B659" s="1" t="n">
        <v>44939</v>
      </c>
      <c r="C659" s="2" t="n">
        <f aca="false">YEAR(B659)</f>
        <v>2023</v>
      </c>
      <c r="D659" s="2" t="n">
        <f aca="false">WEEKNUM(B659,1)</f>
        <v>2</v>
      </c>
      <c r="E659" s="16" t="s">
        <v>18</v>
      </c>
      <c r="F659" s="0" t="s">
        <v>17</v>
      </c>
      <c r="G659" s="3" t="n">
        <v>19779</v>
      </c>
      <c r="H659" s="3" t="n">
        <v>19814</v>
      </c>
      <c r="I659" s="4" t="n">
        <f aca="false">H659-G659</f>
        <v>35</v>
      </c>
      <c r="J659" s="4" t="n">
        <v>8</v>
      </c>
      <c r="K659" s="4" t="n">
        <v>100</v>
      </c>
      <c r="L659" s="4" t="n">
        <v>57</v>
      </c>
      <c r="M659" s="4" t="n">
        <f aca="false">rittenfreddie[[#This Row],[Batt.perc.vertrek]]-rittenfreddie[[#This Row],[Batt.perc.aankomst]]</f>
        <v>43</v>
      </c>
      <c r="N659" s="25" t="n">
        <f aca="false">rittenfreddie[[#This Row],[Gereden kilometers]]/rittenfreddie[[#This Row],[Batt.perc.verbruikt]]</f>
        <v>0.813953488372093</v>
      </c>
      <c r="O659" s="6" t="s">
        <v>21</v>
      </c>
      <c r="P659" s="6" t="s">
        <v>34</v>
      </c>
      <c r="Q65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0" customFormat="false" ht="13.8" hidden="false" customHeight="false" outlineLevel="0" collapsed="false">
      <c r="A660" s="0" t="n">
        <v>659</v>
      </c>
      <c r="B660" s="1" t="n">
        <v>44942</v>
      </c>
      <c r="C660" s="2" t="n">
        <f aca="false">YEAR(B660)</f>
        <v>2023</v>
      </c>
      <c r="D660" s="2" t="n">
        <f aca="false">WEEKNUM(B660,1)</f>
        <v>3</v>
      </c>
      <c r="E660" s="16" t="s">
        <v>17</v>
      </c>
      <c r="F660" s="16" t="s">
        <v>18</v>
      </c>
      <c r="G660" s="3" t="n">
        <v>19814</v>
      </c>
      <c r="H660" s="3" t="n">
        <v>19851</v>
      </c>
      <c r="I660" s="4" t="n">
        <f aca="false">H660-G660</f>
        <v>37</v>
      </c>
      <c r="J660" s="4" t="n">
        <v>3</v>
      </c>
      <c r="K660" s="4" t="n">
        <v>57</v>
      </c>
      <c r="L660" s="4" t="n">
        <v>12</v>
      </c>
      <c r="M660" s="4" t="n">
        <f aca="false">rittenfreddie[[#This Row],[Batt.perc.vertrek]]-rittenfreddie[[#This Row],[Batt.perc.aankomst]]</f>
        <v>45</v>
      </c>
      <c r="N660" s="25" t="n">
        <f aca="false">rittenfreddie[[#This Row],[Gereden kilometers]]/rittenfreddie[[#This Row],[Batt.perc.verbruikt]]</f>
        <v>0.822222222222222</v>
      </c>
      <c r="O660" s="6" t="s">
        <v>21</v>
      </c>
      <c r="P660" s="6" t="s">
        <v>34</v>
      </c>
      <c r="Q66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1" customFormat="false" ht="13.8" hidden="false" customHeight="false" outlineLevel="0" collapsed="false">
      <c r="A661" s="0" t="n">
        <v>660</v>
      </c>
      <c r="B661" s="1" t="n">
        <v>44942</v>
      </c>
      <c r="C661" s="2" t="n">
        <f aca="false">YEAR(B661)</f>
        <v>2023</v>
      </c>
      <c r="D661" s="2" t="n">
        <f aca="false">WEEKNUM(B661,1)</f>
        <v>3</v>
      </c>
      <c r="E661" s="16" t="s">
        <v>18</v>
      </c>
      <c r="F661" s="0" t="s">
        <v>17</v>
      </c>
      <c r="G661" s="3" t="n">
        <v>19851</v>
      </c>
      <c r="H661" s="3" t="n">
        <v>19887</v>
      </c>
      <c r="I661" s="4" t="n">
        <f aca="false">H661-G661</f>
        <v>36</v>
      </c>
      <c r="J661" s="4" t="n">
        <v>4</v>
      </c>
      <c r="K661" s="4" t="n">
        <v>100</v>
      </c>
      <c r="L661" s="4" t="n">
        <v>54</v>
      </c>
      <c r="M661" s="4" t="n">
        <f aca="false">rittenfreddie[[#This Row],[Batt.perc.vertrek]]-rittenfreddie[[#This Row],[Batt.perc.aankomst]]</f>
        <v>46</v>
      </c>
      <c r="N661" s="25" t="n">
        <f aca="false">rittenfreddie[[#This Row],[Gereden kilometers]]/rittenfreddie[[#This Row],[Batt.perc.verbruikt]]</f>
        <v>0.782608695652174</v>
      </c>
      <c r="O661" s="6" t="s">
        <v>21</v>
      </c>
      <c r="P661" s="6" t="s">
        <v>34</v>
      </c>
      <c r="Q66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2" customFormat="false" ht="13.8" hidden="false" customHeight="false" outlineLevel="0" collapsed="false">
      <c r="A662" s="0" t="n">
        <v>661</v>
      </c>
      <c r="B662" s="1" t="n">
        <v>44943</v>
      </c>
      <c r="C662" s="2" t="n">
        <f aca="false">YEAR(B662)</f>
        <v>2023</v>
      </c>
      <c r="D662" s="2" t="n">
        <f aca="false">WEEKNUM(B662,1)</f>
        <v>3</v>
      </c>
      <c r="E662" s="16" t="s">
        <v>17</v>
      </c>
      <c r="F662" s="16" t="s">
        <v>18</v>
      </c>
      <c r="G662" s="3" t="n">
        <v>19887</v>
      </c>
      <c r="H662" s="3" t="n">
        <v>19923</v>
      </c>
      <c r="I662" s="4" t="n">
        <f aca="false">H662-G662</f>
        <v>36</v>
      </c>
      <c r="J662" s="4" t="n">
        <v>0</v>
      </c>
      <c r="K662" s="4" t="n">
        <v>54</v>
      </c>
      <c r="L662" s="4" t="n">
        <v>11</v>
      </c>
      <c r="M662" s="4" t="n">
        <f aca="false">rittenfreddie[[#This Row],[Batt.perc.vertrek]]-rittenfreddie[[#This Row],[Batt.perc.aankomst]]</f>
        <v>43</v>
      </c>
      <c r="N662" s="25" t="n">
        <f aca="false">rittenfreddie[[#This Row],[Gereden kilometers]]/rittenfreddie[[#This Row],[Batt.perc.verbruikt]]</f>
        <v>0.837209302325581</v>
      </c>
      <c r="O662" s="6" t="s">
        <v>21</v>
      </c>
      <c r="P662" s="6" t="s">
        <v>34</v>
      </c>
      <c r="Q66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3" customFormat="false" ht="13.8" hidden="false" customHeight="false" outlineLevel="0" collapsed="false">
      <c r="A663" s="0" t="n">
        <v>662</v>
      </c>
      <c r="B663" s="1" t="n">
        <v>44943</v>
      </c>
      <c r="C663" s="2" t="n">
        <f aca="false">YEAR(B663)</f>
        <v>2023</v>
      </c>
      <c r="D663" s="2" t="n">
        <f aca="false">WEEKNUM(B663,1)</f>
        <v>3</v>
      </c>
      <c r="E663" s="16" t="s">
        <v>18</v>
      </c>
      <c r="F663" s="0" t="s">
        <v>17</v>
      </c>
      <c r="G663" s="3" t="n">
        <v>19923</v>
      </c>
      <c r="H663" s="3" t="n">
        <v>19959</v>
      </c>
      <c r="I663" s="4" t="n">
        <f aca="false">H663-G663</f>
        <v>36</v>
      </c>
      <c r="J663" s="4" t="n">
        <v>1</v>
      </c>
      <c r="K663" s="4" t="n">
        <v>100</v>
      </c>
      <c r="L663" s="4" t="n">
        <v>58</v>
      </c>
      <c r="M663" s="4" t="n">
        <f aca="false">rittenfreddie[[#This Row],[Batt.perc.vertrek]]-rittenfreddie[[#This Row],[Batt.perc.aankomst]]</f>
        <v>42</v>
      </c>
      <c r="N663" s="25" t="n">
        <f aca="false">rittenfreddie[[#This Row],[Gereden kilometers]]/rittenfreddie[[#This Row],[Batt.perc.verbruikt]]</f>
        <v>0.857142857142857</v>
      </c>
      <c r="O663" s="6" t="s">
        <v>21</v>
      </c>
      <c r="P663" s="6" t="s">
        <v>34</v>
      </c>
      <c r="Q66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4" customFormat="false" ht="13.8" hidden="false" customHeight="false" outlineLevel="0" collapsed="false">
      <c r="A664" s="0" t="n">
        <v>663</v>
      </c>
      <c r="B664" s="1" t="n">
        <v>44944</v>
      </c>
      <c r="C664" s="2" t="n">
        <f aca="false">YEAR(B664)</f>
        <v>2023</v>
      </c>
      <c r="D664" s="2" t="n">
        <f aca="false">WEEKNUM(B664,1)</f>
        <v>3</v>
      </c>
      <c r="E664" s="16" t="s">
        <v>17</v>
      </c>
      <c r="F664" s="16" t="s">
        <v>18</v>
      </c>
      <c r="G664" s="3" t="n">
        <v>19959</v>
      </c>
      <c r="H664" s="3" t="n">
        <v>19996</v>
      </c>
      <c r="I664" s="4" t="n">
        <f aca="false">H664-G664</f>
        <v>37</v>
      </c>
      <c r="J664" s="4" t="n">
        <v>-2</v>
      </c>
      <c r="K664" s="4" t="n">
        <v>58</v>
      </c>
      <c r="L664" s="4" t="n">
        <v>15</v>
      </c>
      <c r="M664" s="4" t="n">
        <f aca="false">rittenfreddie[[#This Row],[Batt.perc.vertrek]]-rittenfreddie[[#This Row],[Batt.perc.aankomst]]</f>
        <v>43</v>
      </c>
      <c r="N664" s="25" t="n">
        <f aca="false">rittenfreddie[[#This Row],[Gereden kilometers]]/rittenfreddie[[#This Row],[Batt.perc.verbruikt]]</f>
        <v>0.86046511627907</v>
      </c>
      <c r="O664" s="6" t="s">
        <v>21</v>
      </c>
      <c r="P664" s="6" t="s">
        <v>34</v>
      </c>
      <c r="Q66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5" customFormat="false" ht="13.8" hidden="false" customHeight="false" outlineLevel="0" collapsed="false">
      <c r="A665" s="0" t="n">
        <v>664</v>
      </c>
      <c r="B665" s="1" t="n">
        <v>44944</v>
      </c>
      <c r="C665" s="2" t="n">
        <f aca="false">YEAR(B665)</f>
        <v>2023</v>
      </c>
      <c r="D665" s="2" t="n">
        <f aca="false">WEEKNUM(B665,1)</f>
        <v>3</v>
      </c>
      <c r="E665" s="16" t="s">
        <v>18</v>
      </c>
      <c r="F665" s="0" t="s">
        <v>17</v>
      </c>
      <c r="G665" s="3" t="n">
        <v>19996</v>
      </c>
      <c r="H665" s="3" t="n">
        <v>20031</v>
      </c>
      <c r="I665" s="4" t="n">
        <f aca="false">H665-G665</f>
        <v>35</v>
      </c>
      <c r="J665" s="4" t="n">
        <v>3</v>
      </c>
      <c r="K665" s="4" t="n">
        <v>100</v>
      </c>
      <c r="L665" s="4" t="n">
        <v>51</v>
      </c>
      <c r="M665" s="4" t="n">
        <f aca="false">rittenfreddie[[#This Row],[Batt.perc.vertrek]]-rittenfreddie[[#This Row],[Batt.perc.aankomst]]</f>
        <v>49</v>
      </c>
      <c r="N665" s="25" t="n">
        <f aca="false">rittenfreddie[[#This Row],[Gereden kilometers]]/rittenfreddie[[#This Row],[Batt.perc.verbruikt]]</f>
        <v>0.714285714285714</v>
      </c>
      <c r="O665" s="6" t="s">
        <v>21</v>
      </c>
      <c r="P665" s="6" t="s">
        <v>34</v>
      </c>
      <c r="Q66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6" customFormat="false" ht="13.8" hidden="false" customHeight="false" outlineLevel="0" collapsed="false">
      <c r="A666" s="0" t="n">
        <v>665</v>
      </c>
      <c r="B666" s="1" t="n">
        <v>44946</v>
      </c>
      <c r="C666" s="2" t="n">
        <f aca="false">YEAR(B666)</f>
        <v>2023</v>
      </c>
      <c r="D666" s="2" t="n">
        <f aca="false">WEEKNUM(B666,1)</f>
        <v>3</v>
      </c>
      <c r="E666" s="16" t="s">
        <v>17</v>
      </c>
      <c r="F666" s="16" t="s">
        <v>18</v>
      </c>
      <c r="G666" s="3" t="n">
        <v>20031</v>
      </c>
      <c r="H666" s="3" t="n">
        <v>20067</v>
      </c>
      <c r="I666" s="4" t="n">
        <f aca="false">H666-G666</f>
        <v>36</v>
      </c>
      <c r="J666" s="4" t="n">
        <v>2</v>
      </c>
      <c r="K666" s="4" t="n">
        <v>51</v>
      </c>
      <c r="L666" s="4" t="n">
        <v>12</v>
      </c>
      <c r="M666" s="4" t="n">
        <f aca="false">rittenfreddie[[#This Row],[Batt.perc.vertrek]]-rittenfreddie[[#This Row],[Batt.perc.aankomst]]</f>
        <v>39</v>
      </c>
      <c r="N666" s="25" t="n">
        <f aca="false">rittenfreddie[[#This Row],[Gereden kilometers]]/rittenfreddie[[#This Row],[Batt.perc.verbruikt]]</f>
        <v>0.923076923076923</v>
      </c>
      <c r="O666" s="6" t="s">
        <v>21</v>
      </c>
      <c r="P666" s="6" t="s">
        <v>34</v>
      </c>
      <c r="Q66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7" customFormat="false" ht="13.8" hidden="false" customHeight="false" outlineLevel="0" collapsed="false">
      <c r="A667" s="0" t="n">
        <v>666</v>
      </c>
      <c r="B667" s="1" t="n">
        <v>44946</v>
      </c>
      <c r="C667" s="2" t="n">
        <f aca="false">YEAR(B667)</f>
        <v>2023</v>
      </c>
      <c r="D667" s="2" t="n">
        <f aca="false">WEEKNUM(B667,1)</f>
        <v>3</v>
      </c>
      <c r="E667" s="16" t="s">
        <v>18</v>
      </c>
      <c r="F667" s="0" t="s">
        <v>17</v>
      </c>
      <c r="G667" s="3" t="n">
        <v>20067</v>
      </c>
      <c r="H667" s="3" t="n">
        <v>20103</v>
      </c>
      <c r="I667" s="4" t="n">
        <f aca="false">H667-G667</f>
        <v>36</v>
      </c>
      <c r="J667" s="4" t="n">
        <v>1</v>
      </c>
      <c r="K667" s="4" t="n">
        <v>100</v>
      </c>
      <c r="L667" s="4" t="n">
        <v>58</v>
      </c>
      <c r="M667" s="4" t="n">
        <f aca="false">rittenfreddie[[#This Row],[Batt.perc.vertrek]]-rittenfreddie[[#This Row],[Batt.perc.aankomst]]</f>
        <v>42</v>
      </c>
      <c r="N667" s="25" t="n">
        <f aca="false">rittenfreddie[[#This Row],[Gereden kilometers]]/rittenfreddie[[#This Row],[Batt.perc.verbruikt]]</f>
        <v>0.857142857142857</v>
      </c>
      <c r="O667" s="6" t="s">
        <v>21</v>
      </c>
      <c r="P667" s="6" t="s">
        <v>34</v>
      </c>
      <c r="Q66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8" customFormat="false" ht="13.8" hidden="false" customHeight="false" outlineLevel="0" collapsed="false">
      <c r="A668" s="0" t="n">
        <v>667</v>
      </c>
      <c r="B668" s="1" t="n">
        <v>44949</v>
      </c>
      <c r="C668" s="2" t="n">
        <f aca="false">YEAR(B668)</f>
        <v>2023</v>
      </c>
      <c r="D668" s="2" t="n">
        <f aca="false">WEEKNUM(B668,1)</f>
        <v>4</v>
      </c>
      <c r="E668" s="16" t="s">
        <v>17</v>
      </c>
      <c r="F668" s="16" t="s">
        <v>18</v>
      </c>
      <c r="G668" s="3" t="n">
        <v>20103</v>
      </c>
      <c r="H668" s="3" t="n">
        <v>20140</v>
      </c>
      <c r="I668" s="4" t="n">
        <f aca="false">H668-G668</f>
        <v>37</v>
      </c>
      <c r="J668" s="4" t="n">
        <v>2</v>
      </c>
      <c r="K668" s="4" t="n">
        <v>58</v>
      </c>
      <c r="L668" s="4" t="n">
        <v>12</v>
      </c>
      <c r="M668" s="4" t="n">
        <f aca="false">rittenfreddie[[#This Row],[Batt.perc.vertrek]]-rittenfreddie[[#This Row],[Batt.perc.aankomst]]</f>
        <v>46</v>
      </c>
      <c r="N668" s="25" t="n">
        <f aca="false">rittenfreddie[[#This Row],[Gereden kilometers]]/rittenfreddie[[#This Row],[Batt.perc.verbruikt]]</f>
        <v>0.804347826086957</v>
      </c>
      <c r="O668" s="6" t="s">
        <v>21</v>
      </c>
      <c r="P668" s="6" t="s">
        <v>34</v>
      </c>
      <c r="Q66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69" customFormat="false" ht="13.8" hidden="false" customHeight="false" outlineLevel="0" collapsed="false">
      <c r="A669" s="0" t="n">
        <v>668</v>
      </c>
      <c r="B669" s="1" t="n">
        <v>44949</v>
      </c>
      <c r="C669" s="2" t="n">
        <f aca="false">YEAR(B669)</f>
        <v>2023</v>
      </c>
      <c r="D669" s="2" t="n">
        <f aca="false">WEEKNUM(B669,1)</f>
        <v>4</v>
      </c>
      <c r="E669" s="16" t="s">
        <v>18</v>
      </c>
      <c r="F669" s="0" t="s">
        <v>17</v>
      </c>
      <c r="G669" s="3" t="n">
        <v>20140</v>
      </c>
      <c r="H669" s="3" t="n">
        <v>20176</v>
      </c>
      <c r="I669" s="4" t="n">
        <f aca="false">H669-G669</f>
        <v>36</v>
      </c>
      <c r="K669" s="4" t="n">
        <v>100</v>
      </c>
      <c r="L669" s="4" t="n">
        <v>61</v>
      </c>
      <c r="M669" s="4" t="n">
        <f aca="false">rittenfreddie[[#This Row],[Batt.perc.vertrek]]-rittenfreddie[[#This Row],[Batt.perc.aankomst]]</f>
        <v>39</v>
      </c>
      <c r="N669" s="25" t="n">
        <f aca="false">rittenfreddie[[#This Row],[Gereden kilometers]]/rittenfreddie[[#This Row],[Batt.perc.verbruikt]]</f>
        <v>0.923076923076923</v>
      </c>
      <c r="O669" s="6" t="s">
        <v>21</v>
      </c>
      <c r="P669" s="6" t="s">
        <v>34</v>
      </c>
      <c r="Q66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0" customFormat="false" ht="13.8" hidden="false" customHeight="false" outlineLevel="0" collapsed="false">
      <c r="A670" s="0" t="n">
        <v>669</v>
      </c>
      <c r="B670" s="1" t="n">
        <v>44950</v>
      </c>
      <c r="C670" s="2" t="n">
        <f aca="false">YEAR(B670)</f>
        <v>2023</v>
      </c>
      <c r="D670" s="2" t="n">
        <f aca="false">WEEKNUM(B670,1)</f>
        <v>4</v>
      </c>
      <c r="E670" s="16" t="s">
        <v>17</v>
      </c>
      <c r="F670" s="16" t="s">
        <v>18</v>
      </c>
      <c r="G670" s="3" t="n">
        <v>20176</v>
      </c>
      <c r="H670" s="3" t="n">
        <v>20214</v>
      </c>
      <c r="I670" s="4" t="n">
        <f aca="false">H670-G670</f>
        <v>38</v>
      </c>
      <c r="K670" s="4" t="n">
        <v>61</v>
      </c>
      <c r="L670" s="4" t="n">
        <v>12</v>
      </c>
      <c r="M670" s="4" t="n">
        <f aca="false">rittenfreddie[[#This Row],[Batt.perc.vertrek]]-rittenfreddie[[#This Row],[Batt.perc.aankomst]]</f>
        <v>49</v>
      </c>
      <c r="N670" s="25" t="n">
        <f aca="false">rittenfreddie[[#This Row],[Gereden kilometers]]/rittenfreddie[[#This Row],[Batt.perc.verbruikt]]</f>
        <v>0.775510204081633</v>
      </c>
      <c r="O670" s="6" t="s">
        <v>21</v>
      </c>
      <c r="P670" s="6" t="s">
        <v>34</v>
      </c>
      <c r="Q67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1" customFormat="false" ht="13.8" hidden="false" customHeight="false" outlineLevel="0" collapsed="false">
      <c r="A671" s="0" t="n">
        <v>670</v>
      </c>
      <c r="B671" s="1" t="n">
        <v>44950</v>
      </c>
      <c r="C671" s="2" t="n">
        <f aca="false">YEAR(B671)</f>
        <v>2023</v>
      </c>
      <c r="D671" s="2" t="n">
        <f aca="false">WEEKNUM(B671,1)</f>
        <v>4</v>
      </c>
      <c r="E671" s="16" t="s">
        <v>18</v>
      </c>
      <c r="F671" s="0" t="s">
        <v>17</v>
      </c>
      <c r="G671" s="3" t="n">
        <v>20214</v>
      </c>
      <c r="H671" s="3" t="n">
        <v>20249</v>
      </c>
      <c r="I671" s="4" t="n">
        <f aca="false">H671-G671</f>
        <v>35</v>
      </c>
      <c r="J671" s="4" t="n">
        <v>1</v>
      </c>
      <c r="K671" s="4" t="n">
        <v>100</v>
      </c>
      <c r="L671" s="4" t="n">
        <v>58</v>
      </c>
      <c r="M671" s="4" t="n">
        <f aca="false">rittenfreddie[[#This Row],[Batt.perc.vertrek]]-rittenfreddie[[#This Row],[Batt.perc.aankomst]]</f>
        <v>42</v>
      </c>
      <c r="N671" s="25" t="n">
        <f aca="false">rittenfreddie[[#This Row],[Gereden kilometers]]/rittenfreddie[[#This Row],[Batt.perc.verbruikt]]</f>
        <v>0.833333333333333</v>
      </c>
      <c r="O671" s="6" t="s">
        <v>21</v>
      </c>
      <c r="P671" s="6" t="s">
        <v>34</v>
      </c>
      <c r="Q67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2" customFormat="false" ht="13.8" hidden="false" customHeight="false" outlineLevel="0" collapsed="false">
      <c r="A672" s="0" t="n">
        <v>671</v>
      </c>
      <c r="B672" s="1" t="n">
        <v>44951</v>
      </c>
      <c r="C672" s="2" t="n">
        <f aca="false">YEAR(B672)</f>
        <v>2023</v>
      </c>
      <c r="D672" s="2" t="n">
        <f aca="false">WEEKNUM(B672,1)</f>
        <v>4</v>
      </c>
      <c r="E672" s="16" t="s">
        <v>17</v>
      </c>
      <c r="F672" s="16" t="s">
        <v>18</v>
      </c>
      <c r="G672" s="3" t="n">
        <v>20249</v>
      </c>
      <c r="H672" s="3" t="n">
        <v>20285</v>
      </c>
      <c r="I672" s="4" t="n">
        <f aca="false">H672-G672</f>
        <v>36</v>
      </c>
      <c r="K672" s="4" t="n">
        <v>58</v>
      </c>
      <c r="L672" s="4" t="n">
        <v>15</v>
      </c>
      <c r="M672" s="4" t="n">
        <f aca="false">rittenfreddie[[#This Row],[Batt.perc.vertrek]]-rittenfreddie[[#This Row],[Batt.perc.aankomst]]</f>
        <v>43</v>
      </c>
      <c r="N672" s="25" t="n">
        <f aca="false">rittenfreddie[[#This Row],[Gereden kilometers]]/rittenfreddie[[#This Row],[Batt.perc.verbruikt]]</f>
        <v>0.837209302325581</v>
      </c>
      <c r="O672" s="6" t="s">
        <v>21</v>
      </c>
      <c r="P672" s="6" t="s">
        <v>34</v>
      </c>
      <c r="Q67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3" customFormat="false" ht="13.8" hidden="false" customHeight="false" outlineLevel="0" collapsed="false">
      <c r="A673" s="0" t="n">
        <v>672</v>
      </c>
      <c r="B673" s="1" t="n">
        <v>44951</v>
      </c>
      <c r="C673" s="2" t="n">
        <f aca="false">YEAR(B673)</f>
        <v>2023</v>
      </c>
      <c r="D673" s="2" t="n">
        <f aca="false">WEEKNUM(B673,1)</f>
        <v>4</v>
      </c>
      <c r="E673" s="16" t="s">
        <v>18</v>
      </c>
      <c r="F673" s="0" t="s">
        <v>17</v>
      </c>
      <c r="G673" s="3" t="n">
        <v>20285</v>
      </c>
      <c r="H673" s="3" t="n">
        <v>20321</v>
      </c>
      <c r="I673" s="4" t="n">
        <f aca="false">H673-G673</f>
        <v>36</v>
      </c>
      <c r="J673" s="4" t="n">
        <v>-1</v>
      </c>
      <c r="K673" s="4" t="n">
        <v>100</v>
      </c>
      <c r="L673" s="4" t="n">
        <v>54</v>
      </c>
      <c r="M673" s="4" t="n">
        <f aca="false">rittenfreddie[[#This Row],[Batt.perc.vertrek]]-rittenfreddie[[#This Row],[Batt.perc.aankomst]]</f>
        <v>46</v>
      </c>
      <c r="N673" s="25" t="n">
        <f aca="false">rittenfreddie[[#This Row],[Gereden kilometers]]/rittenfreddie[[#This Row],[Batt.perc.verbruikt]]</f>
        <v>0.782608695652174</v>
      </c>
      <c r="O673" s="6" t="s">
        <v>21</v>
      </c>
      <c r="P673" s="6" t="s">
        <v>34</v>
      </c>
      <c r="Q67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4" customFormat="false" ht="13.8" hidden="false" customHeight="false" outlineLevel="0" collapsed="false">
      <c r="A674" s="0" t="n">
        <v>673</v>
      </c>
      <c r="B674" s="1" t="n">
        <v>44952</v>
      </c>
      <c r="C674" s="2" t="n">
        <f aca="false">YEAR(B674)</f>
        <v>2023</v>
      </c>
      <c r="D674" s="2" t="n">
        <f aca="false">WEEKNUM(B674,1)</f>
        <v>4</v>
      </c>
      <c r="E674" s="16" t="s">
        <v>17</v>
      </c>
      <c r="F674" s="16" t="s">
        <v>18</v>
      </c>
      <c r="G674" s="3" t="n">
        <v>20321</v>
      </c>
      <c r="H674" s="3" t="n">
        <v>20357</v>
      </c>
      <c r="I674" s="4" t="n">
        <f aca="false">H674-G674</f>
        <v>36</v>
      </c>
      <c r="K674" s="4" t="n">
        <v>54</v>
      </c>
      <c r="L674" s="4" t="n">
        <v>10</v>
      </c>
      <c r="M674" s="4" t="n">
        <f aca="false">rittenfreddie[[#This Row],[Batt.perc.vertrek]]-rittenfreddie[[#This Row],[Batt.perc.aankomst]]</f>
        <v>44</v>
      </c>
      <c r="N674" s="25" t="n">
        <f aca="false">rittenfreddie[[#This Row],[Gereden kilometers]]/rittenfreddie[[#This Row],[Batt.perc.verbruikt]]</f>
        <v>0.818181818181818</v>
      </c>
      <c r="O674" s="6" t="s">
        <v>21</v>
      </c>
      <c r="P674" s="6" t="s">
        <v>34</v>
      </c>
      <c r="Q67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5" customFormat="false" ht="13.8" hidden="false" customHeight="false" outlineLevel="0" collapsed="false">
      <c r="A675" s="0" t="n">
        <v>674</v>
      </c>
      <c r="B675" s="1" t="n">
        <v>44952</v>
      </c>
      <c r="C675" s="2" t="n">
        <f aca="false">YEAR(B675)</f>
        <v>2023</v>
      </c>
      <c r="D675" s="2" t="n">
        <f aca="false">WEEKNUM(B675,1)</f>
        <v>4</v>
      </c>
      <c r="E675" s="16" t="s">
        <v>18</v>
      </c>
      <c r="F675" s="0" t="s">
        <v>17</v>
      </c>
      <c r="G675" s="3" t="n">
        <v>20357</v>
      </c>
      <c r="H675" s="3" t="n">
        <v>20393</v>
      </c>
      <c r="I675" s="4" t="n">
        <f aca="false">H675-G675</f>
        <v>36</v>
      </c>
      <c r="J675" s="4" t="n">
        <v>4</v>
      </c>
      <c r="K675" s="4" t="n">
        <v>100</v>
      </c>
      <c r="L675" s="4" t="n">
        <v>63</v>
      </c>
      <c r="M675" s="4" t="n">
        <f aca="false">rittenfreddie[[#This Row],[Batt.perc.vertrek]]-rittenfreddie[[#This Row],[Batt.perc.aankomst]]</f>
        <v>37</v>
      </c>
      <c r="N675" s="25" t="n">
        <f aca="false">rittenfreddie[[#This Row],[Gereden kilometers]]/rittenfreddie[[#This Row],[Batt.perc.verbruikt]]</f>
        <v>0.972972972972973</v>
      </c>
      <c r="O675" s="6" t="s">
        <v>21</v>
      </c>
      <c r="P675" s="6" t="s">
        <v>34</v>
      </c>
      <c r="Q67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6" customFormat="false" ht="13.8" hidden="false" customHeight="false" outlineLevel="0" collapsed="false">
      <c r="A676" s="0" t="n">
        <v>675</v>
      </c>
      <c r="B676" s="1" t="n">
        <v>44953</v>
      </c>
      <c r="C676" s="2" t="n">
        <f aca="false">YEAR(B676)</f>
        <v>2023</v>
      </c>
      <c r="D676" s="2" t="n">
        <f aca="false">WEEKNUM(B676,1)</f>
        <v>4</v>
      </c>
      <c r="E676" s="16" t="s">
        <v>17</v>
      </c>
      <c r="F676" s="16" t="s">
        <v>18</v>
      </c>
      <c r="G676" s="3" t="n">
        <v>20393</v>
      </c>
      <c r="H676" s="3" t="n">
        <v>20428</v>
      </c>
      <c r="I676" s="4" t="n">
        <f aca="false">H676-G676</f>
        <v>35</v>
      </c>
      <c r="K676" s="4" t="n">
        <v>63</v>
      </c>
      <c r="L676" s="4" t="n">
        <v>16</v>
      </c>
      <c r="M676" s="4" t="n">
        <f aca="false">rittenfreddie[[#This Row],[Batt.perc.vertrek]]-rittenfreddie[[#This Row],[Batt.perc.aankomst]]</f>
        <v>47</v>
      </c>
      <c r="N676" s="25" t="n">
        <f aca="false">rittenfreddie[[#This Row],[Gereden kilometers]]/rittenfreddie[[#This Row],[Batt.perc.verbruikt]]</f>
        <v>0.74468085106383</v>
      </c>
      <c r="O676" s="6" t="s">
        <v>21</v>
      </c>
      <c r="P676" s="6" t="s">
        <v>34</v>
      </c>
      <c r="Q67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7" customFormat="false" ht="13.8" hidden="false" customHeight="false" outlineLevel="0" collapsed="false">
      <c r="A677" s="0" t="n">
        <v>676</v>
      </c>
      <c r="B677" s="1" t="n">
        <v>44953</v>
      </c>
      <c r="C677" s="2" t="n">
        <f aca="false">YEAR(B677)</f>
        <v>2023</v>
      </c>
      <c r="D677" s="2" t="n">
        <f aca="false">WEEKNUM(B677,1)</f>
        <v>4</v>
      </c>
      <c r="E677" s="16" t="s">
        <v>18</v>
      </c>
      <c r="F677" s="0" t="s">
        <v>27</v>
      </c>
      <c r="G677" s="3" t="n">
        <v>20428</v>
      </c>
      <c r="H677" s="3" t="n">
        <v>20471</v>
      </c>
      <c r="I677" s="4" t="n">
        <f aca="false">H677-G677</f>
        <v>43</v>
      </c>
      <c r="J677" s="4" t="n">
        <v>3</v>
      </c>
      <c r="K677" s="4" t="n">
        <v>100</v>
      </c>
      <c r="L677" s="4" t="n">
        <v>56</v>
      </c>
      <c r="M677" s="4" t="n">
        <f aca="false">rittenfreddie[[#This Row],[Batt.perc.vertrek]]-rittenfreddie[[#This Row],[Batt.perc.aankomst]]</f>
        <v>44</v>
      </c>
      <c r="N677" s="25" t="n">
        <f aca="false">rittenfreddie[[#This Row],[Gereden kilometers]]/rittenfreddie[[#This Row],[Batt.perc.verbruikt]]</f>
        <v>0.977272727272727</v>
      </c>
      <c r="O677" s="6" t="s">
        <v>21</v>
      </c>
      <c r="P677" s="6" t="s">
        <v>34</v>
      </c>
      <c r="Q67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8" customFormat="false" ht="13.8" hidden="false" customHeight="false" outlineLevel="0" collapsed="false">
      <c r="A678" s="0" t="n">
        <v>677</v>
      </c>
      <c r="B678" s="1" t="n">
        <v>44953</v>
      </c>
      <c r="C678" s="2" t="n">
        <f aca="false">YEAR(B678)</f>
        <v>2023</v>
      </c>
      <c r="D678" s="2" t="n">
        <f aca="false">WEEKNUM(B678,1)</f>
        <v>4</v>
      </c>
      <c r="E678" s="16" t="s">
        <v>27</v>
      </c>
      <c r="F678" s="16" t="s">
        <v>17</v>
      </c>
      <c r="G678" s="3" t="n">
        <v>20471</v>
      </c>
      <c r="H678" s="3" t="n">
        <v>20481</v>
      </c>
      <c r="I678" s="4" t="n">
        <f aca="false">H678-G678</f>
        <v>10</v>
      </c>
      <c r="J678" s="4" t="n">
        <v>2</v>
      </c>
      <c r="K678" s="4" t="n">
        <v>56</v>
      </c>
      <c r="L678" s="4" t="n">
        <v>44</v>
      </c>
      <c r="M678" s="4" t="n">
        <f aca="false">rittenfreddie[[#This Row],[Batt.perc.vertrek]]-rittenfreddie[[#This Row],[Batt.perc.aankomst]]</f>
        <v>12</v>
      </c>
      <c r="N678" s="25" t="n">
        <f aca="false">rittenfreddie[[#This Row],[Gereden kilometers]]/rittenfreddie[[#This Row],[Batt.perc.verbruikt]]</f>
        <v>0.833333333333333</v>
      </c>
      <c r="O678" s="6" t="s">
        <v>21</v>
      </c>
      <c r="P678" s="6" t="s">
        <v>34</v>
      </c>
      <c r="Q67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79" customFormat="false" ht="13.8" hidden="false" customHeight="false" outlineLevel="0" collapsed="false">
      <c r="A679" s="0" t="n">
        <v>678</v>
      </c>
      <c r="B679" s="1" t="n">
        <v>44956</v>
      </c>
      <c r="C679" s="2" t="n">
        <f aca="false">YEAR(B679)</f>
        <v>2023</v>
      </c>
      <c r="D679" s="2" t="n">
        <f aca="false">WEEKNUM(B679,1)</f>
        <v>5</v>
      </c>
      <c r="E679" s="16" t="s">
        <v>17</v>
      </c>
      <c r="F679" s="16" t="s">
        <v>18</v>
      </c>
      <c r="G679" s="3" t="n">
        <v>20481</v>
      </c>
      <c r="H679" s="3" t="n">
        <v>20517</v>
      </c>
      <c r="I679" s="4" t="n">
        <f aca="false">H679-G679</f>
        <v>36</v>
      </c>
      <c r="J679" s="4" t="n">
        <v>6</v>
      </c>
      <c r="K679" s="4" t="n">
        <v>100</v>
      </c>
      <c r="L679" s="4" t="n">
        <v>57</v>
      </c>
      <c r="M679" s="4" t="n">
        <f aca="false">rittenfreddie[[#This Row],[Batt.perc.vertrek]]-rittenfreddie[[#This Row],[Batt.perc.aankomst]]</f>
        <v>43</v>
      </c>
      <c r="N679" s="25" t="n">
        <f aca="false">rittenfreddie[[#This Row],[Gereden kilometers]]/rittenfreddie[[#This Row],[Batt.perc.verbruikt]]</f>
        <v>0.837209302325581</v>
      </c>
      <c r="O679" s="6" t="s">
        <v>21</v>
      </c>
      <c r="P679" s="6" t="s">
        <v>34</v>
      </c>
      <c r="Q67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0" customFormat="false" ht="13.8" hidden="false" customHeight="false" outlineLevel="0" collapsed="false">
      <c r="A680" s="0" t="n">
        <v>679</v>
      </c>
      <c r="B680" s="1" t="n">
        <v>44956</v>
      </c>
      <c r="C680" s="2" t="n">
        <f aca="false">YEAR(B680)</f>
        <v>2023</v>
      </c>
      <c r="D680" s="2" t="n">
        <f aca="false">WEEKNUM(B680,1)</f>
        <v>5</v>
      </c>
      <c r="E680" s="16" t="s">
        <v>18</v>
      </c>
      <c r="F680" s="0" t="s">
        <v>17</v>
      </c>
      <c r="G680" s="3" t="n">
        <v>20517</v>
      </c>
      <c r="H680" s="3" t="n">
        <v>20553</v>
      </c>
      <c r="I680" s="4" t="n">
        <f aca="false">H680-G680</f>
        <v>36</v>
      </c>
      <c r="J680" s="4" t="n">
        <v>5</v>
      </c>
      <c r="K680" s="4" t="n">
        <v>100</v>
      </c>
      <c r="L680" s="4" t="n">
        <v>59</v>
      </c>
      <c r="M680" s="4" t="n">
        <f aca="false">rittenfreddie[[#This Row],[Batt.perc.vertrek]]-rittenfreddie[[#This Row],[Batt.perc.aankomst]]</f>
        <v>41</v>
      </c>
      <c r="N680" s="25" t="n">
        <f aca="false">rittenfreddie[[#This Row],[Gereden kilometers]]/rittenfreddie[[#This Row],[Batt.perc.verbruikt]]</f>
        <v>0.878048780487805</v>
      </c>
      <c r="O680" s="6" t="s">
        <v>21</v>
      </c>
      <c r="P680" s="6" t="s">
        <v>34</v>
      </c>
      <c r="Q68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1" customFormat="false" ht="13.8" hidden="false" customHeight="false" outlineLevel="0" collapsed="false">
      <c r="A681" s="0" t="n">
        <v>680</v>
      </c>
      <c r="B681" s="1" t="n">
        <v>44957</v>
      </c>
      <c r="C681" s="2" t="n">
        <f aca="false">YEAR(B681)</f>
        <v>2023</v>
      </c>
      <c r="D681" s="2" t="n">
        <f aca="false">WEEKNUM(B681,1)</f>
        <v>5</v>
      </c>
      <c r="E681" s="16" t="s">
        <v>17</v>
      </c>
      <c r="F681" s="16" t="s">
        <v>18</v>
      </c>
      <c r="G681" s="3" t="n">
        <v>20553</v>
      </c>
      <c r="H681" s="3" t="n">
        <v>20589</v>
      </c>
      <c r="I681" s="4" t="n">
        <f aca="false">H681-G681</f>
        <v>36</v>
      </c>
      <c r="J681" s="4" t="n">
        <v>5</v>
      </c>
      <c r="K681" s="4" t="n">
        <v>59</v>
      </c>
      <c r="L681" s="4" t="n">
        <v>16</v>
      </c>
      <c r="M681" s="4" t="n">
        <f aca="false">rittenfreddie[[#This Row],[Batt.perc.vertrek]]-rittenfreddie[[#This Row],[Batt.perc.aankomst]]</f>
        <v>43</v>
      </c>
      <c r="N681" s="25" t="n">
        <f aca="false">rittenfreddie[[#This Row],[Gereden kilometers]]/rittenfreddie[[#This Row],[Batt.perc.verbruikt]]</f>
        <v>0.837209302325581</v>
      </c>
      <c r="O681" s="6" t="s">
        <v>21</v>
      </c>
      <c r="P681" s="6" t="s">
        <v>34</v>
      </c>
      <c r="Q68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2" customFormat="false" ht="13.8" hidden="false" customHeight="false" outlineLevel="0" collapsed="false">
      <c r="A682" s="0" t="n">
        <v>681</v>
      </c>
      <c r="B682" s="1" t="n">
        <v>44957</v>
      </c>
      <c r="C682" s="2" t="n">
        <f aca="false">YEAR(B682)</f>
        <v>2023</v>
      </c>
      <c r="D682" s="2" t="n">
        <f aca="false">WEEKNUM(B682,1)</f>
        <v>5</v>
      </c>
      <c r="E682" s="16" t="s">
        <v>18</v>
      </c>
      <c r="F682" s="0" t="s">
        <v>17</v>
      </c>
      <c r="G682" s="3" t="n">
        <v>20589</v>
      </c>
      <c r="H682" s="3" t="n">
        <v>20624</v>
      </c>
      <c r="I682" s="4" t="n">
        <f aca="false">H682-G682</f>
        <v>35</v>
      </c>
      <c r="J682" s="4" t="n">
        <v>7</v>
      </c>
      <c r="K682" s="4" t="n">
        <v>100</v>
      </c>
      <c r="L682" s="4" t="n">
        <v>58</v>
      </c>
      <c r="M682" s="4" t="n">
        <f aca="false">rittenfreddie[[#This Row],[Batt.perc.vertrek]]-rittenfreddie[[#This Row],[Batt.perc.aankomst]]</f>
        <v>42</v>
      </c>
      <c r="N682" s="25" t="n">
        <f aca="false">rittenfreddie[[#This Row],[Gereden kilometers]]/rittenfreddie[[#This Row],[Batt.perc.verbruikt]]</f>
        <v>0.833333333333333</v>
      </c>
      <c r="O682" s="6" t="s">
        <v>21</v>
      </c>
      <c r="P682" s="6" t="s">
        <v>34</v>
      </c>
      <c r="Q68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3" customFormat="false" ht="13.8" hidden="false" customHeight="false" outlineLevel="0" collapsed="false">
      <c r="A683" s="0" t="n">
        <v>682</v>
      </c>
      <c r="B683" s="1" t="n">
        <v>44958</v>
      </c>
      <c r="C683" s="2" t="n">
        <f aca="false">YEAR(B683)</f>
        <v>2023</v>
      </c>
      <c r="D683" s="2" t="n">
        <f aca="false">WEEKNUM(B683,1)</f>
        <v>5</v>
      </c>
      <c r="E683" s="16" t="s">
        <v>17</v>
      </c>
      <c r="F683" s="16" t="s">
        <v>18</v>
      </c>
      <c r="G683" s="3" t="n">
        <v>20624</v>
      </c>
      <c r="H683" s="3" t="n">
        <v>20660</v>
      </c>
      <c r="I683" s="4" t="n">
        <f aca="false">H683-G683</f>
        <v>36</v>
      </c>
      <c r="J683" s="4" t="n">
        <v>6</v>
      </c>
      <c r="K683" s="4" t="n">
        <v>58</v>
      </c>
      <c r="L683" s="4" t="n">
        <v>13</v>
      </c>
      <c r="M683" s="4" t="n">
        <f aca="false">rittenfreddie[[#This Row],[Batt.perc.vertrek]]-rittenfreddie[[#This Row],[Batt.perc.aankomst]]</f>
        <v>45</v>
      </c>
      <c r="N683" s="25" t="n">
        <f aca="false">rittenfreddie[[#This Row],[Gereden kilometers]]/rittenfreddie[[#This Row],[Batt.perc.verbruikt]]</f>
        <v>0.8</v>
      </c>
      <c r="O683" s="6" t="s">
        <v>21</v>
      </c>
      <c r="P683" s="6" t="s">
        <v>34</v>
      </c>
      <c r="Q68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4" customFormat="false" ht="13.8" hidden="false" customHeight="false" outlineLevel="0" collapsed="false">
      <c r="A684" s="0" t="n">
        <v>683</v>
      </c>
      <c r="B684" s="1" t="n">
        <v>44958</v>
      </c>
      <c r="C684" s="2" t="n">
        <f aca="false">YEAR(B684)</f>
        <v>2023</v>
      </c>
      <c r="D684" s="2" t="n">
        <f aca="false">WEEKNUM(B684,1)</f>
        <v>5</v>
      </c>
      <c r="E684" s="16" t="s">
        <v>18</v>
      </c>
      <c r="F684" s="0" t="s">
        <v>17</v>
      </c>
      <c r="G684" s="3" t="n">
        <v>20660</v>
      </c>
      <c r="H684" s="3" t="n">
        <v>20696</v>
      </c>
      <c r="I684" s="4" t="n">
        <f aca="false">H684-G684</f>
        <v>36</v>
      </c>
      <c r="J684" s="4" t="n">
        <v>6</v>
      </c>
      <c r="K684" s="4" t="n">
        <v>100</v>
      </c>
      <c r="L684" s="4" t="n">
        <v>59</v>
      </c>
      <c r="M684" s="4" t="n">
        <f aca="false">rittenfreddie[[#This Row],[Batt.perc.vertrek]]-rittenfreddie[[#This Row],[Batt.perc.aankomst]]</f>
        <v>41</v>
      </c>
      <c r="N684" s="25" t="n">
        <f aca="false">rittenfreddie[[#This Row],[Gereden kilometers]]/rittenfreddie[[#This Row],[Batt.perc.verbruikt]]</f>
        <v>0.878048780487805</v>
      </c>
      <c r="O684" s="6" t="s">
        <v>21</v>
      </c>
      <c r="P684" s="6" t="s">
        <v>34</v>
      </c>
      <c r="Q68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5" customFormat="false" ht="13.8" hidden="false" customHeight="false" outlineLevel="0" collapsed="false">
      <c r="A685" s="0" t="n">
        <v>684</v>
      </c>
      <c r="B685" s="1" t="n">
        <v>44959</v>
      </c>
      <c r="C685" s="2" t="n">
        <f aca="false">YEAR(B685)</f>
        <v>2023</v>
      </c>
      <c r="D685" s="2" t="n">
        <f aca="false">WEEKNUM(B685,1)</f>
        <v>5</v>
      </c>
      <c r="E685" s="16" t="s">
        <v>17</v>
      </c>
      <c r="F685" s="16" t="s">
        <v>18</v>
      </c>
      <c r="G685" s="3" t="n">
        <v>20696</v>
      </c>
      <c r="H685" s="3" t="n">
        <v>20731</v>
      </c>
      <c r="I685" s="4" t="n">
        <f aca="false">H685-G685</f>
        <v>35</v>
      </c>
      <c r="J685" s="4" t="n">
        <v>6</v>
      </c>
      <c r="K685" s="4" t="n">
        <v>59</v>
      </c>
      <c r="L685" s="4" t="n">
        <v>14</v>
      </c>
      <c r="M685" s="4" t="n">
        <f aca="false">rittenfreddie[[#This Row],[Batt.perc.vertrek]]-rittenfreddie[[#This Row],[Batt.perc.aankomst]]</f>
        <v>45</v>
      </c>
      <c r="N685" s="25" t="n">
        <f aca="false">rittenfreddie[[#This Row],[Gereden kilometers]]/rittenfreddie[[#This Row],[Batt.perc.verbruikt]]</f>
        <v>0.777777777777778</v>
      </c>
      <c r="O685" s="6" t="s">
        <v>21</v>
      </c>
      <c r="P685" s="6" t="s">
        <v>34</v>
      </c>
      <c r="Q68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6" customFormat="false" ht="13.8" hidden="false" customHeight="false" outlineLevel="0" collapsed="false">
      <c r="A686" s="0" t="n">
        <v>685</v>
      </c>
      <c r="B686" s="1" t="n">
        <v>44959</v>
      </c>
      <c r="C686" s="2" t="n">
        <f aca="false">YEAR(B686)</f>
        <v>2023</v>
      </c>
      <c r="D686" s="2" t="n">
        <f aca="false">WEEKNUM(B686,1)</f>
        <v>5</v>
      </c>
      <c r="E686" s="16" t="s">
        <v>18</v>
      </c>
      <c r="F686" s="0" t="s">
        <v>17</v>
      </c>
      <c r="G686" s="3" t="n">
        <v>20731</v>
      </c>
      <c r="H686" s="3" t="n">
        <v>20767</v>
      </c>
      <c r="I686" s="4" t="n">
        <f aca="false">H686-G686</f>
        <v>36</v>
      </c>
      <c r="J686" s="4" t="n">
        <v>7</v>
      </c>
      <c r="K686" s="4" t="n">
        <v>100</v>
      </c>
      <c r="L686" s="4" t="n">
        <v>58</v>
      </c>
      <c r="M686" s="4" t="n">
        <f aca="false">rittenfreddie[[#This Row],[Batt.perc.vertrek]]-rittenfreddie[[#This Row],[Batt.perc.aankomst]]</f>
        <v>42</v>
      </c>
      <c r="N686" s="25" t="n">
        <f aca="false">rittenfreddie[[#This Row],[Gereden kilometers]]/rittenfreddie[[#This Row],[Batt.perc.verbruikt]]</f>
        <v>0.857142857142857</v>
      </c>
      <c r="O686" s="6" t="s">
        <v>21</v>
      </c>
      <c r="P686" s="6" t="s">
        <v>34</v>
      </c>
      <c r="Q68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7" customFormat="false" ht="13.8" hidden="false" customHeight="false" outlineLevel="0" collapsed="false">
      <c r="A687" s="0" t="n">
        <v>686</v>
      </c>
      <c r="B687" s="1" t="n">
        <v>44960</v>
      </c>
      <c r="C687" s="2" t="n">
        <f aca="false">YEAR(B687)</f>
        <v>2023</v>
      </c>
      <c r="D687" s="2" t="n">
        <f aca="false">WEEKNUM(B687,1)</f>
        <v>5</v>
      </c>
      <c r="E687" s="16" t="s">
        <v>17</v>
      </c>
      <c r="F687" s="16" t="s">
        <v>18</v>
      </c>
      <c r="G687" s="3" t="n">
        <v>20767</v>
      </c>
      <c r="H687" s="3" t="n">
        <v>20803</v>
      </c>
      <c r="I687" s="4" t="n">
        <f aca="false">H687-G687</f>
        <v>36</v>
      </c>
      <c r="J687" s="4" t="n">
        <v>8</v>
      </c>
      <c r="K687" s="4" t="n">
        <v>58</v>
      </c>
      <c r="L687" s="4" t="n">
        <v>12</v>
      </c>
      <c r="M687" s="4" t="n">
        <f aca="false">rittenfreddie[[#This Row],[Batt.perc.vertrek]]-rittenfreddie[[#This Row],[Batt.perc.aankomst]]</f>
        <v>46</v>
      </c>
      <c r="N687" s="25" t="n">
        <f aca="false">rittenfreddie[[#This Row],[Gereden kilometers]]/rittenfreddie[[#This Row],[Batt.perc.verbruikt]]</f>
        <v>0.782608695652174</v>
      </c>
      <c r="O687" s="6" t="s">
        <v>21</v>
      </c>
      <c r="P687" s="6" t="s">
        <v>34</v>
      </c>
      <c r="Q68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8" customFormat="false" ht="13.8" hidden="false" customHeight="false" outlineLevel="0" collapsed="false">
      <c r="A688" s="0" t="n">
        <v>687</v>
      </c>
      <c r="B688" s="1" t="n">
        <v>44960</v>
      </c>
      <c r="C688" s="2" t="n">
        <f aca="false">YEAR(B688)</f>
        <v>2023</v>
      </c>
      <c r="D688" s="2" t="n">
        <f aca="false">WEEKNUM(B688,1)</f>
        <v>5</v>
      </c>
      <c r="E688" s="16" t="s">
        <v>18</v>
      </c>
      <c r="F688" s="0" t="s">
        <v>17</v>
      </c>
      <c r="G688" s="3" t="n">
        <v>20803</v>
      </c>
      <c r="H688" s="3" t="n">
        <v>20838</v>
      </c>
      <c r="I688" s="4" t="n">
        <f aca="false">H688-G688</f>
        <v>35</v>
      </c>
      <c r="J688" s="4" t="n">
        <v>8</v>
      </c>
      <c r="K688" s="4" t="n">
        <v>100</v>
      </c>
      <c r="L688" s="4" t="n">
        <v>63</v>
      </c>
      <c r="M688" s="4" t="n">
        <f aca="false">rittenfreddie[[#This Row],[Batt.perc.vertrek]]-rittenfreddie[[#This Row],[Batt.perc.aankomst]]</f>
        <v>37</v>
      </c>
      <c r="N688" s="25" t="n">
        <f aca="false">rittenfreddie[[#This Row],[Gereden kilometers]]/rittenfreddie[[#This Row],[Batt.perc.verbruikt]]</f>
        <v>0.945945945945946</v>
      </c>
      <c r="O688" s="6" t="s">
        <v>21</v>
      </c>
      <c r="P688" s="6" t="s">
        <v>34</v>
      </c>
      <c r="Q68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89" customFormat="false" ht="13.8" hidden="false" customHeight="false" outlineLevel="0" collapsed="false">
      <c r="A689" s="0" t="n">
        <v>688</v>
      </c>
      <c r="B689" s="1" t="n">
        <v>44963</v>
      </c>
      <c r="C689" s="2" t="n">
        <f aca="false">YEAR(B689)</f>
        <v>2023</v>
      </c>
      <c r="D689" s="2" t="n">
        <f aca="false">WEEKNUM(B689,1)</f>
        <v>6</v>
      </c>
      <c r="E689" s="16" t="s">
        <v>17</v>
      </c>
      <c r="F689" s="16" t="s">
        <v>18</v>
      </c>
      <c r="G689" s="3" t="n">
        <v>20838</v>
      </c>
      <c r="H689" s="3" t="n">
        <v>20874</v>
      </c>
      <c r="I689" s="4" t="n">
        <f aca="false">H689-G689</f>
        <v>36</v>
      </c>
      <c r="J689" s="4" t="n">
        <v>2</v>
      </c>
      <c r="K689" s="4" t="n">
        <v>63</v>
      </c>
      <c r="L689" s="4" t="n">
        <v>19</v>
      </c>
      <c r="M689" s="4" t="n">
        <f aca="false">rittenfreddie[[#This Row],[Batt.perc.vertrek]]-rittenfreddie[[#This Row],[Batt.perc.aankomst]]</f>
        <v>44</v>
      </c>
      <c r="N689" s="25" t="n">
        <f aca="false">rittenfreddie[[#This Row],[Gereden kilometers]]/rittenfreddie[[#This Row],[Batt.perc.verbruikt]]</f>
        <v>0.818181818181818</v>
      </c>
      <c r="O689" s="6" t="s">
        <v>21</v>
      </c>
      <c r="P689" s="6" t="s">
        <v>34</v>
      </c>
      <c r="Q68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0" customFormat="false" ht="13.8" hidden="false" customHeight="false" outlineLevel="0" collapsed="false">
      <c r="A690" s="0" t="n">
        <v>689</v>
      </c>
      <c r="B690" s="1" t="n">
        <v>44963</v>
      </c>
      <c r="C690" s="2" t="n">
        <f aca="false">YEAR(B690)</f>
        <v>2023</v>
      </c>
      <c r="D690" s="2" t="n">
        <f aca="false">WEEKNUM(B690,1)</f>
        <v>6</v>
      </c>
      <c r="E690" s="16" t="s">
        <v>18</v>
      </c>
      <c r="F690" s="0" t="s">
        <v>17</v>
      </c>
      <c r="G690" s="3" t="n">
        <v>20874</v>
      </c>
      <c r="H690" s="3" t="n">
        <v>20921</v>
      </c>
      <c r="I690" s="4" t="n">
        <f aca="false">H690-G690</f>
        <v>47</v>
      </c>
      <c r="J690" s="4" t="n">
        <v>0</v>
      </c>
      <c r="K690" s="4" t="n">
        <v>100</v>
      </c>
      <c r="L690" s="4" t="n">
        <v>45</v>
      </c>
      <c r="M690" s="4" t="n">
        <f aca="false">rittenfreddie[[#This Row],[Batt.perc.vertrek]]-rittenfreddie[[#This Row],[Batt.perc.aankomst]]</f>
        <v>55</v>
      </c>
      <c r="N690" s="25" t="n">
        <f aca="false">rittenfreddie[[#This Row],[Gereden kilometers]]/rittenfreddie[[#This Row],[Batt.perc.verbruikt]]</f>
        <v>0.854545454545455</v>
      </c>
      <c r="O690" s="6" t="s">
        <v>21</v>
      </c>
      <c r="P690" s="6" t="s">
        <v>34</v>
      </c>
      <c r="Q69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1" customFormat="false" ht="13.8" hidden="false" customHeight="false" outlineLevel="0" collapsed="false">
      <c r="A691" s="0" t="n">
        <v>690</v>
      </c>
      <c r="B691" s="1" t="n">
        <v>44964</v>
      </c>
      <c r="C691" s="2" t="n">
        <f aca="false">YEAR(B691)</f>
        <v>2023</v>
      </c>
      <c r="D691" s="2" t="n">
        <f aca="false">WEEKNUM(B691,1)</f>
        <v>6</v>
      </c>
      <c r="E691" s="16" t="s">
        <v>17</v>
      </c>
      <c r="F691" s="16" t="s">
        <v>18</v>
      </c>
      <c r="G691" s="3" t="n">
        <v>20921</v>
      </c>
      <c r="H691" s="3" t="n">
        <v>20956</v>
      </c>
      <c r="I691" s="4" t="n">
        <f aca="false">H691-G691</f>
        <v>35</v>
      </c>
      <c r="J691" s="4" t="n">
        <v>-3</v>
      </c>
      <c r="K691" s="4" t="n">
        <v>58</v>
      </c>
      <c r="L691" s="4" t="n">
        <v>14</v>
      </c>
      <c r="M691" s="4" t="n">
        <f aca="false">rittenfreddie[[#This Row],[Batt.perc.vertrek]]-rittenfreddie[[#This Row],[Batt.perc.aankomst]]</f>
        <v>44</v>
      </c>
      <c r="N691" s="25" t="n">
        <f aca="false">rittenfreddie[[#This Row],[Gereden kilometers]]/rittenfreddie[[#This Row],[Batt.perc.verbruikt]]</f>
        <v>0.795454545454545</v>
      </c>
      <c r="O691" s="6" t="s">
        <v>21</v>
      </c>
      <c r="P691" s="6" t="s">
        <v>34</v>
      </c>
      <c r="Q69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2" customFormat="false" ht="13.8" hidden="false" customHeight="false" outlineLevel="0" collapsed="false">
      <c r="A692" s="0" t="n">
        <v>691</v>
      </c>
      <c r="B692" s="1" t="n">
        <v>44964</v>
      </c>
      <c r="C692" s="2" t="n">
        <f aca="false">YEAR(B692)</f>
        <v>2023</v>
      </c>
      <c r="D692" s="2" t="n">
        <f aca="false">WEEKNUM(B692,1)</f>
        <v>6</v>
      </c>
      <c r="E692" s="16" t="s">
        <v>18</v>
      </c>
      <c r="F692" s="0" t="s">
        <v>17</v>
      </c>
      <c r="G692" s="3" t="n">
        <v>20956</v>
      </c>
      <c r="H692" s="3" t="n">
        <v>20992</v>
      </c>
      <c r="I692" s="4" t="n">
        <f aca="false">H692-G692</f>
        <v>36</v>
      </c>
      <c r="J692" s="4" t="s">
        <v>26</v>
      </c>
      <c r="K692" s="4" t="n">
        <v>100</v>
      </c>
      <c r="L692" s="4" t="s">
        <v>26</v>
      </c>
      <c r="N692" s="25"/>
      <c r="O692" s="6" t="s">
        <v>21</v>
      </c>
      <c r="P692" s="6" t="s">
        <v>34</v>
      </c>
      <c r="Q69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3" customFormat="false" ht="13.8" hidden="false" customHeight="false" outlineLevel="0" collapsed="false">
      <c r="A693" s="0" t="n">
        <v>692</v>
      </c>
      <c r="B693" s="1" t="n">
        <v>44965</v>
      </c>
      <c r="C693" s="2" t="n">
        <f aca="false">YEAR(B693)</f>
        <v>2023</v>
      </c>
      <c r="D693" s="2" t="n">
        <f aca="false">WEEKNUM(B693,1)</f>
        <v>6</v>
      </c>
      <c r="E693" s="16" t="s">
        <v>17</v>
      </c>
      <c r="F693" s="16" t="s">
        <v>18</v>
      </c>
      <c r="G693" s="3" t="n">
        <v>20992</v>
      </c>
      <c r="H693" s="3" t="n">
        <v>21028</v>
      </c>
      <c r="I693" s="4" t="n">
        <f aca="false">H693-G693</f>
        <v>36</v>
      </c>
      <c r="J693" s="4" t="n">
        <v>-5</v>
      </c>
      <c r="K693" s="4" t="s">
        <v>26</v>
      </c>
      <c r="L693" s="4" t="s">
        <v>26</v>
      </c>
      <c r="N693" s="25"/>
      <c r="O693" s="6" t="s">
        <v>21</v>
      </c>
      <c r="P693" s="6" t="s">
        <v>34</v>
      </c>
      <c r="Q69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4" customFormat="false" ht="13.8" hidden="false" customHeight="false" outlineLevel="0" collapsed="false">
      <c r="A694" s="0" t="n">
        <v>693</v>
      </c>
      <c r="B694" s="1" t="n">
        <v>44965</v>
      </c>
      <c r="C694" s="2" t="n">
        <f aca="false">YEAR(B694)</f>
        <v>2023</v>
      </c>
      <c r="D694" s="2" t="n">
        <f aca="false">WEEKNUM(B694,1)</f>
        <v>6</v>
      </c>
      <c r="E694" s="16" t="s">
        <v>18</v>
      </c>
      <c r="F694" s="0" t="s">
        <v>17</v>
      </c>
      <c r="G694" s="3" t="n">
        <v>21028</v>
      </c>
      <c r="H694" s="3" t="n">
        <v>21081</v>
      </c>
      <c r="I694" s="4" t="n">
        <f aca="false">H694-G694</f>
        <v>53</v>
      </c>
      <c r="J694" s="4" t="n">
        <v>-2</v>
      </c>
      <c r="K694" s="4" t="n">
        <v>100</v>
      </c>
      <c r="L694" s="4" t="n">
        <v>37</v>
      </c>
      <c r="M694" s="4" t="n">
        <f aca="false">rittenfreddie[[#This Row],[Batt.perc.vertrek]]-rittenfreddie[[#This Row],[Batt.perc.aankomst]]</f>
        <v>63</v>
      </c>
      <c r="N694" s="25" t="n">
        <f aca="false">rittenfreddie[[#This Row],[Gereden kilometers]]/rittenfreddie[[#This Row],[Batt.perc.verbruikt]]</f>
        <v>0.841269841269841</v>
      </c>
      <c r="O694" s="6" t="s">
        <v>21</v>
      </c>
      <c r="P694" s="6" t="s">
        <v>34</v>
      </c>
      <c r="Q69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5" customFormat="false" ht="13.8" hidden="false" customHeight="false" outlineLevel="0" collapsed="false">
      <c r="A695" s="0" t="n">
        <v>694</v>
      </c>
      <c r="B695" s="1" t="n">
        <v>44966</v>
      </c>
      <c r="C695" s="2" t="n">
        <f aca="false">YEAR(B695)</f>
        <v>2023</v>
      </c>
      <c r="D695" s="2" t="n">
        <f aca="false">WEEKNUM(B695,1)</f>
        <v>6</v>
      </c>
      <c r="E695" s="16" t="s">
        <v>17</v>
      </c>
      <c r="F695" s="16" t="s">
        <v>18</v>
      </c>
      <c r="G695" s="3" t="n">
        <v>21081</v>
      </c>
      <c r="H695" s="3" t="n">
        <v>21117</v>
      </c>
      <c r="I695" s="4" t="n">
        <f aca="false">H695-G695</f>
        <v>36</v>
      </c>
      <c r="J695" s="4" t="n">
        <v>-1</v>
      </c>
      <c r="K695" s="4" t="n">
        <v>100</v>
      </c>
      <c r="L695" s="4" t="n">
        <v>61</v>
      </c>
      <c r="M695" s="4" t="n">
        <f aca="false">rittenfreddie[[#This Row],[Batt.perc.vertrek]]-rittenfreddie[[#This Row],[Batt.perc.aankomst]]</f>
        <v>39</v>
      </c>
      <c r="N695" s="25" t="n">
        <f aca="false">rittenfreddie[[#This Row],[Gereden kilometers]]/rittenfreddie[[#This Row],[Batt.perc.verbruikt]]</f>
        <v>0.923076923076923</v>
      </c>
      <c r="O695" s="6" t="s">
        <v>21</v>
      </c>
      <c r="P695" s="6" t="s">
        <v>34</v>
      </c>
      <c r="Q69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6" customFormat="false" ht="13.8" hidden="false" customHeight="false" outlineLevel="0" collapsed="false">
      <c r="A696" s="0" t="n">
        <v>695</v>
      </c>
      <c r="B696" s="1" t="n">
        <v>44966</v>
      </c>
      <c r="C696" s="2" t="n">
        <f aca="false">YEAR(B696)</f>
        <v>2023</v>
      </c>
      <c r="D696" s="2" t="n">
        <f aca="false">WEEKNUM(B696,1)</f>
        <v>6</v>
      </c>
      <c r="E696" s="16" t="s">
        <v>18</v>
      </c>
      <c r="F696" s="0" t="s">
        <v>17</v>
      </c>
      <c r="G696" s="3" t="n">
        <v>21117</v>
      </c>
      <c r="H696" s="3" t="n">
        <v>21153</v>
      </c>
      <c r="I696" s="4" t="n">
        <f aca="false">H696-G696</f>
        <v>36</v>
      </c>
      <c r="J696" s="4" t="n">
        <v>4</v>
      </c>
      <c r="K696" s="4" t="n">
        <v>100</v>
      </c>
      <c r="L696" s="4" t="n">
        <v>59</v>
      </c>
      <c r="M696" s="4" t="n">
        <f aca="false">rittenfreddie[[#This Row],[Batt.perc.vertrek]]-rittenfreddie[[#This Row],[Batt.perc.aankomst]]</f>
        <v>41</v>
      </c>
      <c r="N696" s="25" t="n">
        <f aca="false">rittenfreddie[[#This Row],[Gereden kilometers]]/rittenfreddie[[#This Row],[Batt.perc.verbruikt]]</f>
        <v>0.878048780487805</v>
      </c>
      <c r="O696" s="6" t="s">
        <v>21</v>
      </c>
      <c r="P696" s="6" t="s">
        <v>34</v>
      </c>
      <c r="Q69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7" customFormat="false" ht="13.8" hidden="false" customHeight="false" outlineLevel="0" collapsed="false">
      <c r="A697" s="0" t="n">
        <v>696</v>
      </c>
      <c r="B697" s="1" t="n">
        <v>44967</v>
      </c>
      <c r="C697" s="2" t="n">
        <f aca="false">YEAR(B697)</f>
        <v>2023</v>
      </c>
      <c r="D697" s="2" t="n">
        <f aca="false">WEEKNUM(B697,1)</f>
        <v>6</v>
      </c>
      <c r="E697" s="16" t="s">
        <v>17</v>
      </c>
      <c r="F697" s="16" t="s">
        <v>18</v>
      </c>
      <c r="G697" s="3" t="n">
        <v>21153</v>
      </c>
      <c r="H697" s="3" t="n">
        <v>21188</v>
      </c>
      <c r="I697" s="4" t="n">
        <f aca="false">H697-G697</f>
        <v>35</v>
      </c>
      <c r="J697" s="4" t="n">
        <v>1</v>
      </c>
      <c r="K697" s="4" t="n">
        <v>59</v>
      </c>
      <c r="L697" s="4" t="n">
        <v>17</v>
      </c>
      <c r="M697" s="4" t="n">
        <f aca="false">rittenfreddie[[#This Row],[Batt.perc.vertrek]]-rittenfreddie[[#This Row],[Batt.perc.aankomst]]</f>
        <v>42</v>
      </c>
      <c r="N697" s="25" t="n">
        <f aca="false">rittenfreddie[[#This Row],[Gereden kilometers]]/rittenfreddie[[#This Row],[Batt.perc.verbruikt]]</f>
        <v>0.833333333333333</v>
      </c>
      <c r="O697" s="6" t="s">
        <v>21</v>
      </c>
      <c r="P697" s="6" t="s">
        <v>34</v>
      </c>
      <c r="Q69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8" customFormat="false" ht="13.8" hidden="false" customHeight="false" outlineLevel="0" collapsed="false">
      <c r="A698" s="0" t="n">
        <v>697</v>
      </c>
      <c r="B698" s="1" t="n">
        <v>44967</v>
      </c>
      <c r="C698" s="2" t="n">
        <f aca="false">YEAR(B698)</f>
        <v>2023</v>
      </c>
      <c r="D698" s="2" t="n">
        <f aca="false">WEEKNUM(B698,1)</f>
        <v>6</v>
      </c>
      <c r="E698" s="16" t="s">
        <v>18</v>
      </c>
      <c r="F698" s="0" t="s">
        <v>17</v>
      </c>
      <c r="G698" s="3" t="n">
        <v>21188</v>
      </c>
      <c r="H698" s="3" t="n">
        <v>21224</v>
      </c>
      <c r="I698" s="4" t="n">
        <f aca="false">H698-G698</f>
        <v>36</v>
      </c>
      <c r="J698" s="4" t="n">
        <v>5</v>
      </c>
      <c r="K698" s="4" t="n">
        <v>100</v>
      </c>
      <c r="L698" s="4" t="n">
        <v>51</v>
      </c>
      <c r="M698" s="4" t="n">
        <f aca="false">rittenfreddie[[#This Row],[Batt.perc.vertrek]]-rittenfreddie[[#This Row],[Batt.perc.aankomst]]</f>
        <v>49</v>
      </c>
      <c r="N698" s="25" t="n">
        <f aca="false">rittenfreddie[[#This Row],[Gereden kilometers]]/rittenfreddie[[#This Row],[Batt.perc.verbruikt]]</f>
        <v>0.73469387755102</v>
      </c>
      <c r="O698" s="6" t="s">
        <v>21</v>
      </c>
      <c r="P698" s="6" t="s">
        <v>34</v>
      </c>
      <c r="Q69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699" customFormat="false" ht="13.8" hidden="false" customHeight="false" outlineLevel="0" collapsed="false">
      <c r="A699" s="0" t="n">
        <v>698</v>
      </c>
      <c r="B699" s="1" t="n">
        <v>44970</v>
      </c>
      <c r="C699" s="2" t="n">
        <f aca="false">YEAR(B699)</f>
        <v>2023</v>
      </c>
      <c r="D699" s="2" t="n">
        <f aca="false">WEEKNUM(B699,1)</f>
        <v>7</v>
      </c>
      <c r="E699" s="16" t="s">
        <v>17</v>
      </c>
      <c r="F699" s="16" t="s">
        <v>18</v>
      </c>
      <c r="G699" s="3" t="n">
        <v>21243</v>
      </c>
      <c r="H699" s="3" t="n">
        <v>21279</v>
      </c>
      <c r="I699" s="4" t="n">
        <f aca="false">H699-G699</f>
        <v>36</v>
      </c>
      <c r="J699" s="4" t="n">
        <v>6</v>
      </c>
      <c r="K699" s="4" t="n">
        <v>100</v>
      </c>
      <c r="L699" s="4" t="n">
        <v>59</v>
      </c>
      <c r="M699" s="4" t="n">
        <f aca="false">rittenfreddie[[#This Row],[Batt.perc.vertrek]]-rittenfreddie[[#This Row],[Batt.perc.aankomst]]</f>
        <v>41</v>
      </c>
      <c r="N699" s="25" t="n">
        <f aca="false">rittenfreddie[[#This Row],[Gereden kilometers]]/rittenfreddie[[#This Row],[Batt.perc.verbruikt]]</f>
        <v>0.878048780487805</v>
      </c>
      <c r="O699" s="6" t="s">
        <v>21</v>
      </c>
      <c r="P699" s="6" t="s">
        <v>34</v>
      </c>
      <c r="Q69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0" customFormat="false" ht="13.8" hidden="false" customHeight="false" outlineLevel="0" collapsed="false">
      <c r="A700" s="0" t="n">
        <v>699</v>
      </c>
      <c r="B700" s="1" t="n">
        <v>44970</v>
      </c>
      <c r="C700" s="2" t="n">
        <f aca="false">YEAR(B700)</f>
        <v>2023</v>
      </c>
      <c r="D700" s="2" t="n">
        <f aca="false">WEEKNUM(B700,1)</f>
        <v>7</v>
      </c>
      <c r="E700" s="16" t="s">
        <v>18</v>
      </c>
      <c r="F700" s="0" t="s">
        <v>17</v>
      </c>
      <c r="G700" s="3" t="n">
        <v>21279</v>
      </c>
      <c r="H700" s="3" t="n">
        <v>21323</v>
      </c>
      <c r="I700" s="4" t="n">
        <f aca="false">H700-G700</f>
        <v>44</v>
      </c>
      <c r="J700" s="4" t="n">
        <v>3</v>
      </c>
      <c r="K700" s="4" t="n">
        <v>100</v>
      </c>
      <c r="L700" s="4" t="n">
        <v>49</v>
      </c>
      <c r="M700" s="4" t="n">
        <f aca="false">rittenfreddie[[#This Row],[Batt.perc.vertrek]]-rittenfreddie[[#This Row],[Batt.perc.aankomst]]</f>
        <v>51</v>
      </c>
      <c r="N700" s="25" t="n">
        <f aca="false">rittenfreddie[[#This Row],[Gereden kilometers]]/rittenfreddie[[#This Row],[Batt.perc.verbruikt]]</f>
        <v>0.862745098039216</v>
      </c>
      <c r="O700" s="6" t="s">
        <v>21</v>
      </c>
      <c r="P700" s="6" t="s">
        <v>34</v>
      </c>
      <c r="Q70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1" customFormat="false" ht="13.8" hidden="false" customHeight="false" outlineLevel="0" collapsed="false">
      <c r="A701" s="0" t="n">
        <v>700</v>
      </c>
      <c r="B701" s="1" t="n">
        <v>44971</v>
      </c>
      <c r="C701" s="2" t="n">
        <f aca="false">YEAR(B701)</f>
        <v>2023</v>
      </c>
      <c r="D701" s="2" t="n">
        <f aca="false">WEEKNUM(B701,1)</f>
        <v>7</v>
      </c>
      <c r="E701" s="16" t="s">
        <v>17</v>
      </c>
      <c r="F701" s="16" t="s">
        <v>18</v>
      </c>
      <c r="G701" s="3" t="n">
        <v>21323</v>
      </c>
      <c r="H701" s="3" t="n">
        <v>21358</v>
      </c>
      <c r="I701" s="4" t="n">
        <f aca="false">H701-G701</f>
        <v>35</v>
      </c>
      <c r="J701" s="4" t="n">
        <v>-1</v>
      </c>
      <c r="K701" s="4" t="n">
        <v>49</v>
      </c>
      <c r="L701" s="4" t="n">
        <v>7</v>
      </c>
      <c r="M701" s="4" t="n">
        <f aca="false">rittenfreddie[[#This Row],[Batt.perc.vertrek]]-rittenfreddie[[#This Row],[Batt.perc.aankomst]]</f>
        <v>42</v>
      </c>
      <c r="N701" s="25" t="n">
        <f aca="false">rittenfreddie[[#This Row],[Gereden kilometers]]/rittenfreddie[[#This Row],[Batt.perc.verbruikt]]</f>
        <v>0.833333333333333</v>
      </c>
      <c r="O701" s="6" t="s">
        <v>21</v>
      </c>
      <c r="P701" s="6" t="s">
        <v>34</v>
      </c>
      <c r="Q70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2" customFormat="false" ht="13.8" hidden="false" customHeight="false" outlineLevel="0" collapsed="false">
      <c r="A702" s="0" t="n">
        <v>701</v>
      </c>
      <c r="B702" s="1" t="n">
        <v>44971</v>
      </c>
      <c r="C702" s="2" t="n">
        <f aca="false">YEAR(B702)</f>
        <v>2023</v>
      </c>
      <c r="D702" s="2" t="n">
        <f aca="false">WEEKNUM(B702,1)</f>
        <v>7</v>
      </c>
      <c r="E702" s="16" t="s">
        <v>18</v>
      </c>
      <c r="F702" s="0" t="s">
        <v>17</v>
      </c>
      <c r="G702" s="3" t="n">
        <v>21358</v>
      </c>
      <c r="H702" s="3" t="n">
        <v>21396</v>
      </c>
      <c r="I702" s="4" t="n">
        <f aca="false">H702-G702</f>
        <v>38</v>
      </c>
      <c r="J702" s="4" t="n">
        <v>12</v>
      </c>
      <c r="K702" s="4" t="n">
        <v>100</v>
      </c>
      <c r="L702" s="4" t="n">
        <v>58</v>
      </c>
      <c r="M702" s="4" t="n">
        <f aca="false">rittenfreddie[[#This Row],[Batt.perc.vertrek]]-rittenfreddie[[#This Row],[Batt.perc.aankomst]]</f>
        <v>42</v>
      </c>
      <c r="N702" s="25" t="n">
        <f aca="false">rittenfreddie[[#This Row],[Gereden kilometers]]/rittenfreddie[[#This Row],[Batt.perc.verbruikt]]</f>
        <v>0.904761904761905</v>
      </c>
      <c r="O702" s="6" t="s">
        <v>21</v>
      </c>
      <c r="P702" s="6" t="s">
        <v>34</v>
      </c>
      <c r="Q70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3" customFormat="false" ht="13.8" hidden="false" customHeight="false" outlineLevel="0" collapsed="false">
      <c r="A703" s="0" t="n">
        <v>702</v>
      </c>
      <c r="B703" s="1" t="n">
        <v>44972</v>
      </c>
      <c r="C703" s="2" t="n">
        <f aca="false">YEAR(B703)</f>
        <v>2023</v>
      </c>
      <c r="D703" s="2" t="n">
        <f aca="false">WEEKNUM(B703,1)</f>
        <v>7</v>
      </c>
      <c r="E703" s="16" t="s">
        <v>17</v>
      </c>
      <c r="F703" s="16" t="s">
        <v>18</v>
      </c>
      <c r="G703" s="3" t="n">
        <v>21396</v>
      </c>
      <c r="H703" s="3" t="n">
        <v>21431</v>
      </c>
      <c r="I703" s="4" t="n">
        <f aca="false">H703-G703</f>
        <v>35</v>
      </c>
      <c r="J703" s="4" t="n">
        <v>-1</v>
      </c>
      <c r="K703" s="4" t="n">
        <v>58</v>
      </c>
      <c r="L703" s="4" t="n">
        <v>13</v>
      </c>
      <c r="M703" s="4" t="n">
        <f aca="false">rittenfreddie[[#This Row],[Batt.perc.vertrek]]-rittenfreddie[[#This Row],[Batt.perc.aankomst]]</f>
        <v>45</v>
      </c>
      <c r="N703" s="25" t="n">
        <f aca="false">rittenfreddie[[#This Row],[Gereden kilometers]]/rittenfreddie[[#This Row],[Batt.perc.verbruikt]]</f>
        <v>0.777777777777778</v>
      </c>
      <c r="O703" s="6" t="s">
        <v>21</v>
      </c>
      <c r="P703" s="6" t="s">
        <v>34</v>
      </c>
      <c r="Q70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4" customFormat="false" ht="13.8" hidden="false" customHeight="false" outlineLevel="0" collapsed="false">
      <c r="A704" s="0" t="n">
        <v>703</v>
      </c>
      <c r="B704" s="1" t="n">
        <v>44972</v>
      </c>
      <c r="C704" s="2" t="n">
        <f aca="false">YEAR(B704)</f>
        <v>2023</v>
      </c>
      <c r="D704" s="2" t="n">
        <f aca="false">WEEKNUM(B704,1)</f>
        <v>7</v>
      </c>
      <c r="E704" s="16" t="s">
        <v>18</v>
      </c>
      <c r="F704" s="0" t="s">
        <v>17</v>
      </c>
      <c r="G704" s="3" t="n">
        <v>21431</v>
      </c>
      <c r="H704" s="3" t="n">
        <v>21466</v>
      </c>
      <c r="I704" s="4" t="n">
        <f aca="false">H704-G704</f>
        <v>35</v>
      </c>
      <c r="J704" s="4" t="n">
        <v>7</v>
      </c>
      <c r="K704" s="4" t="n">
        <v>100</v>
      </c>
      <c r="L704" s="4" t="n">
        <v>61</v>
      </c>
      <c r="M704" s="4" t="n">
        <f aca="false">rittenfreddie[[#This Row],[Batt.perc.vertrek]]-rittenfreddie[[#This Row],[Batt.perc.aankomst]]</f>
        <v>39</v>
      </c>
      <c r="N704" s="25" t="n">
        <f aca="false">rittenfreddie[[#This Row],[Gereden kilometers]]/rittenfreddie[[#This Row],[Batt.perc.verbruikt]]</f>
        <v>0.897435897435898</v>
      </c>
      <c r="O704" s="6" t="s">
        <v>21</v>
      </c>
      <c r="P704" s="6" t="s">
        <v>34</v>
      </c>
      <c r="Q70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5" customFormat="false" ht="13.8" hidden="false" customHeight="false" outlineLevel="0" collapsed="false">
      <c r="A705" s="0" t="n">
        <v>704</v>
      </c>
      <c r="B705" s="1" t="n">
        <v>44973</v>
      </c>
      <c r="C705" s="2" t="n">
        <f aca="false">YEAR(B705)</f>
        <v>2023</v>
      </c>
      <c r="D705" s="2" t="n">
        <f aca="false">WEEKNUM(B705,1)</f>
        <v>7</v>
      </c>
      <c r="E705" s="16" t="s">
        <v>17</v>
      </c>
      <c r="F705" s="16" t="s">
        <v>18</v>
      </c>
      <c r="G705" s="3" t="n">
        <v>21466</v>
      </c>
      <c r="H705" s="3" t="n">
        <v>21501</v>
      </c>
      <c r="I705" s="4" t="n">
        <f aca="false">H705-G705</f>
        <v>35</v>
      </c>
      <c r="J705" s="4" t="n">
        <v>8</v>
      </c>
      <c r="K705" s="4" t="n">
        <v>61</v>
      </c>
      <c r="L705" s="4" t="n">
        <v>21</v>
      </c>
      <c r="M705" s="4" t="n">
        <f aca="false">rittenfreddie[[#This Row],[Batt.perc.vertrek]]-rittenfreddie[[#This Row],[Batt.perc.aankomst]]</f>
        <v>40</v>
      </c>
      <c r="N705" s="25" t="n">
        <f aca="false">rittenfreddie[[#This Row],[Gereden kilometers]]/rittenfreddie[[#This Row],[Batt.perc.verbruikt]]</f>
        <v>0.875</v>
      </c>
      <c r="O705" s="6" t="s">
        <v>21</v>
      </c>
      <c r="P705" s="6" t="s">
        <v>34</v>
      </c>
      <c r="Q70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6" customFormat="false" ht="13.8" hidden="false" customHeight="false" outlineLevel="0" collapsed="false">
      <c r="A706" s="0" t="n">
        <v>705</v>
      </c>
      <c r="B706" s="1" t="n">
        <v>44973</v>
      </c>
      <c r="C706" s="2" t="n">
        <f aca="false">YEAR(B706)</f>
        <v>2023</v>
      </c>
      <c r="D706" s="2" t="n">
        <f aca="false">WEEKNUM(B706,1)</f>
        <v>7</v>
      </c>
      <c r="E706" s="16" t="s">
        <v>18</v>
      </c>
      <c r="F706" s="0" t="s">
        <v>17</v>
      </c>
      <c r="G706" s="3" t="n">
        <v>21501</v>
      </c>
      <c r="H706" s="3" t="n">
        <v>21537</v>
      </c>
      <c r="I706" s="4" t="n">
        <f aca="false">H706-G706</f>
        <v>36</v>
      </c>
      <c r="J706" s="4" t="n">
        <v>8</v>
      </c>
      <c r="K706" s="4" t="n">
        <v>100</v>
      </c>
      <c r="L706" s="4" t="n">
        <v>55</v>
      </c>
      <c r="M706" s="4" t="n">
        <f aca="false">rittenfreddie[[#This Row],[Batt.perc.vertrek]]-rittenfreddie[[#This Row],[Batt.perc.aankomst]]</f>
        <v>45</v>
      </c>
      <c r="N706" s="25" t="n">
        <f aca="false">rittenfreddie[[#This Row],[Gereden kilometers]]/rittenfreddie[[#This Row],[Batt.perc.verbruikt]]</f>
        <v>0.8</v>
      </c>
      <c r="O706" s="6" t="s">
        <v>21</v>
      </c>
      <c r="P706" s="6" t="s">
        <v>34</v>
      </c>
      <c r="Q70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7" customFormat="false" ht="13.8" hidden="false" customHeight="false" outlineLevel="0" collapsed="false">
      <c r="A707" s="0" t="n">
        <v>706</v>
      </c>
      <c r="B707" s="1" t="n">
        <v>44974</v>
      </c>
      <c r="C707" s="2" t="n">
        <f aca="false">YEAR(B707)</f>
        <v>2023</v>
      </c>
      <c r="D707" s="2" t="n">
        <f aca="false">WEEKNUM(B707,1)</f>
        <v>7</v>
      </c>
      <c r="E707" s="16" t="s">
        <v>17</v>
      </c>
      <c r="F707" s="16" t="s">
        <v>18</v>
      </c>
      <c r="G707" s="3" t="n">
        <v>21537</v>
      </c>
      <c r="H707" s="3" t="n">
        <v>21572</v>
      </c>
      <c r="I707" s="4" t="n">
        <f aca="false">H707-G707</f>
        <v>35</v>
      </c>
      <c r="J707" s="4" t="n">
        <v>8</v>
      </c>
      <c r="K707" s="4" t="n">
        <v>55</v>
      </c>
      <c r="L707" s="4" t="n">
        <v>14</v>
      </c>
      <c r="M707" s="4" t="n">
        <f aca="false">rittenfreddie[[#This Row],[Batt.perc.vertrek]]-rittenfreddie[[#This Row],[Batt.perc.aankomst]]</f>
        <v>41</v>
      </c>
      <c r="N707" s="25" t="n">
        <f aca="false">rittenfreddie[[#This Row],[Gereden kilometers]]/rittenfreddie[[#This Row],[Batt.perc.verbruikt]]</f>
        <v>0.853658536585366</v>
      </c>
      <c r="O707" s="6" t="s">
        <v>21</v>
      </c>
      <c r="P707" s="6" t="s">
        <v>34</v>
      </c>
      <c r="Q70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8" customFormat="false" ht="13.8" hidden="false" customHeight="false" outlineLevel="0" collapsed="false">
      <c r="A708" s="0" t="n">
        <v>707</v>
      </c>
      <c r="B708" s="1" t="n">
        <v>44974</v>
      </c>
      <c r="C708" s="2" t="n">
        <f aca="false">YEAR(B708)</f>
        <v>2023</v>
      </c>
      <c r="D708" s="2" t="n">
        <f aca="false">WEEKNUM(B708,1)</f>
        <v>7</v>
      </c>
      <c r="E708" s="16" t="s">
        <v>18</v>
      </c>
      <c r="F708" s="0" t="s">
        <v>17</v>
      </c>
      <c r="G708" s="3" t="n">
        <v>21572</v>
      </c>
      <c r="H708" s="3" t="n">
        <v>21607</v>
      </c>
      <c r="I708" s="4" t="n">
        <f aca="false">H708-G708</f>
        <v>35</v>
      </c>
      <c r="J708" s="4" t="n">
        <v>12</v>
      </c>
      <c r="K708" s="4" t="n">
        <v>100</v>
      </c>
      <c r="L708" s="4" t="n">
        <v>55</v>
      </c>
      <c r="M708" s="4" t="n">
        <f aca="false">rittenfreddie[[#This Row],[Batt.perc.vertrek]]-rittenfreddie[[#This Row],[Batt.perc.aankomst]]</f>
        <v>45</v>
      </c>
      <c r="N708" s="25" t="n">
        <f aca="false">rittenfreddie[[#This Row],[Gereden kilometers]]/rittenfreddie[[#This Row],[Batt.perc.verbruikt]]</f>
        <v>0.777777777777778</v>
      </c>
      <c r="O708" s="6" t="s">
        <v>21</v>
      </c>
      <c r="P708" s="6" t="s">
        <v>34</v>
      </c>
      <c r="Q70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09" customFormat="false" ht="13.8" hidden="false" customHeight="false" outlineLevel="0" collapsed="false">
      <c r="A709" s="0" t="n">
        <v>708</v>
      </c>
      <c r="B709" s="1" t="n">
        <v>44977</v>
      </c>
      <c r="C709" s="2" t="n">
        <f aca="false">YEAR(B709)</f>
        <v>2023</v>
      </c>
      <c r="D709" s="2" t="n">
        <f aca="false">WEEKNUM(B709,1)</f>
        <v>8</v>
      </c>
      <c r="E709" s="16" t="s">
        <v>17</v>
      </c>
      <c r="F709" s="16" t="s">
        <v>18</v>
      </c>
      <c r="G709" s="3" t="n">
        <v>21607</v>
      </c>
      <c r="H709" s="3" t="n">
        <v>21642</v>
      </c>
      <c r="I709" s="4" t="n">
        <f aca="false">H709-G709</f>
        <v>35</v>
      </c>
      <c r="J709" s="4" t="n">
        <v>8</v>
      </c>
      <c r="K709" s="4" t="n">
        <v>55</v>
      </c>
      <c r="L709" s="4" t="n">
        <v>15</v>
      </c>
      <c r="M709" s="4" t="n">
        <f aca="false">rittenfreddie[[#This Row],[Batt.perc.vertrek]]-rittenfreddie[[#This Row],[Batt.perc.aankomst]]</f>
        <v>40</v>
      </c>
      <c r="N709" s="25" t="n">
        <f aca="false">rittenfreddie[[#This Row],[Gereden kilometers]]/rittenfreddie[[#This Row],[Batt.perc.verbruikt]]</f>
        <v>0.875</v>
      </c>
      <c r="O709" s="6" t="s">
        <v>21</v>
      </c>
      <c r="P709" s="6" t="s">
        <v>34</v>
      </c>
      <c r="Q70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0" customFormat="false" ht="13.8" hidden="false" customHeight="false" outlineLevel="0" collapsed="false">
      <c r="A710" s="0" t="n">
        <v>709</v>
      </c>
      <c r="B710" s="1" t="n">
        <v>44977</v>
      </c>
      <c r="C710" s="2" t="n">
        <f aca="false">YEAR(B710)</f>
        <v>2023</v>
      </c>
      <c r="D710" s="2" t="n">
        <f aca="false">WEEKNUM(B710,1)</f>
        <v>8</v>
      </c>
      <c r="E710" s="16" t="s">
        <v>18</v>
      </c>
      <c r="F710" s="0" t="s">
        <v>17</v>
      </c>
      <c r="G710" s="3" t="n">
        <v>21642</v>
      </c>
      <c r="H710" s="3" t="n">
        <v>21686</v>
      </c>
      <c r="I710" s="4" t="n">
        <f aca="false">H710-G710</f>
        <v>44</v>
      </c>
      <c r="J710" s="4" t="n">
        <v>9</v>
      </c>
      <c r="K710" s="4" t="n">
        <v>100</v>
      </c>
      <c r="L710" s="4" t="n">
        <v>43</v>
      </c>
      <c r="M710" s="4" t="n">
        <f aca="false">rittenfreddie[[#This Row],[Batt.perc.vertrek]]-rittenfreddie[[#This Row],[Batt.perc.aankomst]]</f>
        <v>57</v>
      </c>
      <c r="N710" s="25" t="n">
        <f aca="false">rittenfreddie[[#This Row],[Gereden kilometers]]/rittenfreddie[[#This Row],[Batt.perc.verbruikt]]</f>
        <v>0.771929824561404</v>
      </c>
      <c r="O710" s="6" t="s">
        <v>21</v>
      </c>
      <c r="P710" s="6" t="s">
        <v>34</v>
      </c>
      <c r="Q71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1" customFormat="false" ht="13.8" hidden="false" customHeight="false" outlineLevel="0" collapsed="false">
      <c r="A711" s="0" t="n">
        <v>710</v>
      </c>
      <c r="B711" s="1" t="n">
        <v>44978</v>
      </c>
      <c r="C711" s="2" t="n">
        <f aca="false">YEAR(B711)</f>
        <v>2023</v>
      </c>
      <c r="D711" s="2" t="n">
        <f aca="false">WEEKNUM(B711,1)</f>
        <v>8</v>
      </c>
      <c r="E711" s="16" t="s">
        <v>17</v>
      </c>
      <c r="F711" s="16" t="s">
        <v>18</v>
      </c>
      <c r="G711" s="3" t="n">
        <v>21686</v>
      </c>
      <c r="H711" s="3" t="n">
        <v>21722</v>
      </c>
      <c r="I711" s="4" t="n">
        <f aca="false">H711-G711</f>
        <v>36</v>
      </c>
      <c r="J711" s="4" t="n">
        <v>8</v>
      </c>
      <c r="K711" s="4" t="n">
        <v>62</v>
      </c>
      <c r="L711" s="4" t="n">
        <v>21</v>
      </c>
      <c r="M711" s="4" t="n">
        <f aca="false">rittenfreddie[[#This Row],[Batt.perc.vertrek]]-rittenfreddie[[#This Row],[Batt.perc.aankomst]]</f>
        <v>41</v>
      </c>
      <c r="N711" s="25" t="n">
        <f aca="false">rittenfreddie[[#This Row],[Gereden kilometers]]/rittenfreddie[[#This Row],[Batt.perc.verbruikt]]</f>
        <v>0.878048780487805</v>
      </c>
      <c r="O711" s="6" t="s">
        <v>21</v>
      </c>
      <c r="P711" s="6" t="s">
        <v>34</v>
      </c>
      <c r="Q71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2" customFormat="false" ht="13.8" hidden="false" customHeight="false" outlineLevel="0" collapsed="false">
      <c r="A712" s="0" t="n">
        <v>711</v>
      </c>
      <c r="B712" s="1" t="n">
        <v>44978</v>
      </c>
      <c r="C712" s="2" t="n">
        <f aca="false">YEAR(B712)</f>
        <v>2023</v>
      </c>
      <c r="D712" s="2" t="n">
        <f aca="false">WEEKNUM(B712,1)</f>
        <v>8</v>
      </c>
      <c r="E712" s="16" t="s">
        <v>18</v>
      </c>
      <c r="F712" s="0" t="s">
        <v>17</v>
      </c>
      <c r="G712" s="3" t="n">
        <v>21722</v>
      </c>
      <c r="H712" s="3" t="n">
        <v>21758</v>
      </c>
      <c r="I712" s="4" t="n">
        <f aca="false">H712-G712</f>
        <v>36</v>
      </c>
      <c r="J712" s="4" t="n">
        <v>9</v>
      </c>
      <c r="K712" s="4" t="n">
        <v>100</v>
      </c>
      <c r="L712" s="4" t="n">
        <v>59</v>
      </c>
      <c r="M712" s="4" t="n">
        <f aca="false">rittenfreddie[[#This Row],[Batt.perc.vertrek]]-rittenfreddie[[#This Row],[Batt.perc.aankomst]]</f>
        <v>41</v>
      </c>
      <c r="N712" s="25" t="n">
        <f aca="false">rittenfreddie[[#This Row],[Gereden kilometers]]/rittenfreddie[[#This Row],[Batt.perc.verbruikt]]</f>
        <v>0.878048780487805</v>
      </c>
      <c r="O712" s="6" t="s">
        <v>21</v>
      </c>
      <c r="P712" s="6" t="s">
        <v>34</v>
      </c>
      <c r="Q71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3" customFormat="false" ht="13.8" hidden="false" customHeight="false" outlineLevel="0" collapsed="false">
      <c r="A713" s="0" t="n">
        <v>712</v>
      </c>
      <c r="B713" s="1" t="n">
        <v>44979</v>
      </c>
      <c r="C713" s="2" t="n">
        <f aca="false">YEAR(B713)</f>
        <v>2023</v>
      </c>
      <c r="D713" s="2" t="n">
        <f aca="false">WEEKNUM(B713,1)</f>
        <v>8</v>
      </c>
      <c r="E713" s="16" t="s">
        <v>17</v>
      </c>
      <c r="F713" s="16" t="s">
        <v>18</v>
      </c>
      <c r="G713" s="3" t="n">
        <v>21758</v>
      </c>
      <c r="H713" s="3" t="n">
        <v>21793</v>
      </c>
      <c r="I713" s="4" t="n">
        <f aca="false">H713-G713</f>
        <v>35</v>
      </c>
      <c r="J713" s="4" t="n">
        <v>8</v>
      </c>
      <c r="K713" s="4" t="n">
        <v>59</v>
      </c>
      <c r="L713" s="4" t="n">
        <v>19</v>
      </c>
      <c r="M713" s="4" t="n">
        <f aca="false">rittenfreddie[[#This Row],[Batt.perc.vertrek]]-rittenfreddie[[#This Row],[Batt.perc.aankomst]]</f>
        <v>40</v>
      </c>
      <c r="N713" s="25" t="n">
        <f aca="false">rittenfreddie[[#This Row],[Gereden kilometers]]/rittenfreddie[[#This Row],[Batt.perc.verbruikt]]</f>
        <v>0.875</v>
      </c>
      <c r="O713" s="6" t="s">
        <v>21</v>
      </c>
      <c r="P713" s="6" t="s">
        <v>34</v>
      </c>
      <c r="Q71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4" customFormat="false" ht="13.8" hidden="false" customHeight="false" outlineLevel="0" collapsed="false">
      <c r="A714" s="0" t="n">
        <v>713</v>
      </c>
      <c r="B714" s="1" t="n">
        <v>44979</v>
      </c>
      <c r="C714" s="2" t="n">
        <f aca="false">YEAR(B714)</f>
        <v>2023</v>
      </c>
      <c r="D714" s="2" t="n">
        <f aca="false">WEEKNUM(B714,1)</f>
        <v>8</v>
      </c>
      <c r="E714" s="16" t="s">
        <v>18</v>
      </c>
      <c r="F714" s="0" t="s">
        <v>17</v>
      </c>
      <c r="G714" s="3" t="n">
        <v>21793</v>
      </c>
      <c r="H714" s="3" t="n">
        <v>21828</v>
      </c>
      <c r="I714" s="4" t="n">
        <f aca="false">H714-G714</f>
        <v>35</v>
      </c>
      <c r="J714" s="4" t="n">
        <v>9</v>
      </c>
      <c r="K714" s="4" t="n">
        <v>100</v>
      </c>
      <c r="L714" s="4" t="n">
        <v>59</v>
      </c>
      <c r="M714" s="4" t="n">
        <f aca="false">rittenfreddie[[#This Row],[Batt.perc.vertrek]]-rittenfreddie[[#This Row],[Batt.perc.aankomst]]</f>
        <v>41</v>
      </c>
      <c r="N714" s="25" t="n">
        <f aca="false">rittenfreddie[[#This Row],[Gereden kilometers]]/rittenfreddie[[#This Row],[Batt.perc.verbruikt]]</f>
        <v>0.853658536585366</v>
      </c>
      <c r="O714" s="6" t="s">
        <v>21</v>
      </c>
      <c r="P714" s="6" t="s">
        <v>34</v>
      </c>
      <c r="Q71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5" customFormat="false" ht="13.8" hidden="false" customHeight="false" outlineLevel="0" collapsed="false">
      <c r="A715" s="0" t="n">
        <v>714</v>
      </c>
      <c r="B715" s="1" t="n">
        <v>44980</v>
      </c>
      <c r="C715" s="2" t="n">
        <f aca="false">YEAR(B715)</f>
        <v>2023</v>
      </c>
      <c r="D715" s="2" t="n">
        <f aca="false">WEEKNUM(B715,1)</f>
        <v>8</v>
      </c>
      <c r="E715" s="16" t="s">
        <v>17</v>
      </c>
      <c r="F715" s="16" t="s">
        <v>18</v>
      </c>
      <c r="G715" s="3" t="n">
        <v>21828</v>
      </c>
      <c r="H715" s="3" t="n">
        <v>21864</v>
      </c>
      <c r="I715" s="4" t="n">
        <f aca="false">H715-G715</f>
        <v>36</v>
      </c>
      <c r="J715" s="4" t="n">
        <v>7</v>
      </c>
      <c r="K715" s="4" t="n">
        <v>59</v>
      </c>
      <c r="L715" s="4" t="n">
        <v>15</v>
      </c>
      <c r="M715" s="4" t="n">
        <f aca="false">rittenfreddie[[#This Row],[Batt.perc.vertrek]]-rittenfreddie[[#This Row],[Batt.perc.aankomst]]</f>
        <v>44</v>
      </c>
      <c r="N715" s="25" t="n">
        <f aca="false">rittenfreddie[[#This Row],[Gereden kilometers]]/rittenfreddie[[#This Row],[Batt.perc.verbruikt]]</f>
        <v>0.818181818181818</v>
      </c>
      <c r="O715" s="6" t="s">
        <v>21</v>
      </c>
      <c r="P715" s="6" t="s">
        <v>34</v>
      </c>
      <c r="Q71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6" customFormat="false" ht="13.8" hidden="false" customHeight="false" outlineLevel="0" collapsed="false">
      <c r="A716" s="0" t="n">
        <v>715</v>
      </c>
      <c r="B716" s="1" t="n">
        <v>44980</v>
      </c>
      <c r="C716" s="2" t="n">
        <f aca="false">YEAR(B716)</f>
        <v>2023</v>
      </c>
      <c r="D716" s="2" t="n">
        <f aca="false">WEEKNUM(B716,1)</f>
        <v>8</v>
      </c>
      <c r="E716" s="16" t="s">
        <v>18</v>
      </c>
      <c r="F716" s="0" t="s">
        <v>17</v>
      </c>
      <c r="G716" s="3" t="n">
        <v>21864</v>
      </c>
      <c r="H716" s="3" t="n">
        <v>21900</v>
      </c>
      <c r="I716" s="4" t="n">
        <f aca="false">H716-G716</f>
        <v>36</v>
      </c>
      <c r="J716" s="4" t="n">
        <v>6</v>
      </c>
      <c r="K716" s="4" t="n">
        <v>100</v>
      </c>
      <c r="L716" s="4" t="n">
        <v>63</v>
      </c>
      <c r="M716" s="4" t="n">
        <f aca="false">rittenfreddie[[#This Row],[Batt.perc.vertrek]]-rittenfreddie[[#This Row],[Batt.perc.aankomst]]</f>
        <v>37</v>
      </c>
      <c r="N716" s="25" t="n">
        <f aca="false">rittenfreddie[[#This Row],[Gereden kilometers]]/rittenfreddie[[#This Row],[Batt.perc.verbruikt]]</f>
        <v>0.972972972972973</v>
      </c>
      <c r="O716" s="6" t="s">
        <v>21</v>
      </c>
      <c r="P716" s="6" t="s">
        <v>34</v>
      </c>
      <c r="Q71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7" customFormat="false" ht="13.8" hidden="false" customHeight="false" outlineLevel="0" collapsed="false">
      <c r="A717" s="0" t="n">
        <v>716</v>
      </c>
      <c r="B717" s="1" t="n">
        <v>44984</v>
      </c>
      <c r="C717" s="2" t="n">
        <f aca="false">YEAR(B717)</f>
        <v>2023</v>
      </c>
      <c r="D717" s="2" t="n">
        <f aca="false">WEEKNUM(B717,1)</f>
        <v>9</v>
      </c>
      <c r="E717" s="16" t="s">
        <v>17</v>
      </c>
      <c r="F717" s="16" t="s">
        <v>18</v>
      </c>
      <c r="G717" s="3" t="n">
        <v>21900</v>
      </c>
      <c r="H717" s="3" t="n">
        <v>21935</v>
      </c>
      <c r="I717" s="4" t="n">
        <f aca="false">H717-G717</f>
        <v>35</v>
      </c>
      <c r="J717" s="4" t="n">
        <v>-3</v>
      </c>
      <c r="K717" s="4" t="n">
        <v>63</v>
      </c>
      <c r="L717" s="4" t="n">
        <v>19</v>
      </c>
      <c r="M717" s="4" t="n">
        <f aca="false">rittenfreddie[[#This Row],[Batt.perc.vertrek]]-rittenfreddie[[#This Row],[Batt.perc.aankomst]]</f>
        <v>44</v>
      </c>
      <c r="N717" s="25" t="n">
        <f aca="false">rittenfreddie[[#This Row],[Gereden kilometers]]/rittenfreddie[[#This Row],[Batt.perc.verbruikt]]</f>
        <v>0.795454545454545</v>
      </c>
      <c r="O717" s="6" t="s">
        <v>21</v>
      </c>
      <c r="P717" s="6" t="s">
        <v>34</v>
      </c>
      <c r="Q71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8" customFormat="false" ht="13.8" hidden="false" customHeight="false" outlineLevel="0" collapsed="false">
      <c r="A718" s="0" t="n">
        <v>717</v>
      </c>
      <c r="B718" s="1" t="n">
        <v>44984</v>
      </c>
      <c r="C718" s="2" t="n">
        <f aca="false">YEAR(B718)</f>
        <v>2023</v>
      </c>
      <c r="D718" s="2" t="n">
        <f aca="false">WEEKNUM(B718,1)</f>
        <v>9</v>
      </c>
      <c r="E718" s="16" t="s">
        <v>18</v>
      </c>
      <c r="F718" s="0" t="s">
        <v>17</v>
      </c>
      <c r="G718" s="3" t="n">
        <v>21935</v>
      </c>
      <c r="H718" s="3" t="n">
        <v>21988</v>
      </c>
      <c r="I718" s="4" t="n">
        <f aca="false">H718-G718</f>
        <v>53</v>
      </c>
      <c r="J718" s="4" t="n">
        <v>2</v>
      </c>
      <c r="K718" s="4" t="n">
        <v>100</v>
      </c>
      <c r="L718" s="4" t="n">
        <v>36</v>
      </c>
      <c r="M718" s="4" t="n">
        <f aca="false">rittenfreddie[[#This Row],[Batt.perc.vertrek]]-rittenfreddie[[#This Row],[Batt.perc.aankomst]]</f>
        <v>64</v>
      </c>
      <c r="N718" s="25" t="n">
        <f aca="false">rittenfreddie[[#This Row],[Gereden kilometers]]/rittenfreddie[[#This Row],[Batt.perc.verbruikt]]</f>
        <v>0.828125</v>
      </c>
      <c r="O718" s="6" t="s">
        <v>21</v>
      </c>
      <c r="P718" s="6" t="s">
        <v>34</v>
      </c>
      <c r="Q71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19" customFormat="false" ht="13.8" hidden="false" customHeight="false" outlineLevel="0" collapsed="false">
      <c r="A719" s="0" t="n">
        <v>718</v>
      </c>
      <c r="B719" s="1" t="n">
        <v>44985</v>
      </c>
      <c r="C719" s="2" t="n">
        <f aca="false">YEAR(B719)</f>
        <v>2023</v>
      </c>
      <c r="D719" s="2" t="n">
        <f aca="false">WEEKNUM(B719,1)</f>
        <v>9</v>
      </c>
      <c r="E719" s="16" t="s">
        <v>17</v>
      </c>
      <c r="F719" s="16" t="s">
        <v>18</v>
      </c>
      <c r="G719" s="3" t="n">
        <v>21988</v>
      </c>
      <c r="H719" s="3" t="n">
        <v>22023</v>
      </c>
      <c r="I719" s="4" t="n">
        <f aca="false">H719-G719</f>
        <v>35</v>
      </c>
      <c r="J719" s="4" t="n">
        <v>1</v>
      </c>
      <c r="K719" s="4" t="n">
        <v>72</v>
      </c>
      <c r="L719" s="4" t="n">
        <v>29</v>
      </c>
      <c r="M719" s="4" t="n">
        <f aca="false">rittenfreddie[[#This Row],[Batt.perc.vertrek]]-rittenfreddie[[#This Row],[Batt.perc.aankomst]]</f>
        <v>43</v>
      </c>
      <c r="N719" s="25" t="n">
        <f aca="false">rittenfreddie[[#This Row],[Gereden kilometers]]/rittenfreddie[[#This Row],[Batt.perc.verbruikt]]</f>
        <v>0.813953488372093</v>
      </c>
      <c r="O719" s="6" t="s">
        <v>21</v>
      </c>
      <c r="P719" s="6" t="s">
        <v>34</v>
      </c>
      <c r="Q71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0" customFormat="false" ht="13.8" hidden="false" customHeight="false" outlineLevel="0" collapsed="false">
      <c r="A720" s="0" t="n">
        <v>719</v>
      </c>
      <c r="B720" s="1" t="n">
        <v>44985</v>
      </c>
      <c r="C720" s="2" t="n">
        <f aca="false">YEAR(B720)</f>
        <v>2023</v>
      </c>
      <c r="D720" s="2" t="n">
        <f aca="false">WEEKNUM(B720,1)</f>
        <v>9</v>
      </c>
      <c r="E720" s="16" t="s">
        <v>18</v>
      </c>
      <c r="F720" s="0" t="s">
        <v>17</v>
      </c>
      <c r="G720" s="3" t="n">
        <v>22023</v>
      </c>
      <c r="H720" s="3" t="n">
        <v>22058</v>
      </c>
      <c r="I720" s="4" t="n">
        <f aca="false">H720-G720</f>
        <v>35</v>
      </c>
      <c r="J720" s="4" t="n">
        <v>3</v>
      </c>
      <c r="K720" s="4" t="n">
        <v>100</v>
      </c>
      <c r="L720" s="4" t="n">
        <v>63</v>
      </c>
      <c r="M720" s="4" t="n">
        <f aca="false">rittenfreddie[[#This Row],[Batt.perc.vertrek]]-rittenfreddie[[#This Row],[Batt.perc.aankomst]]</f>
        <v>37</v>
      </c>
      <c r="N720" s="25" t="n">
        <f aca="false">rittenfreddie[[#This Row],[Gereden kilometers]]/rittenfreddie[[#This Row],[Batt.perc.verbruikt]]</f>
        <v>0.945945945945946</v>
      </c>
      <c r="O720" s="6" t="s">
        <v>21</v>
      </c>
      <c r="P720" s="6" t="s">
        <v>34</v>
      </c>
      <c r="Q72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1" customFormat="false" ht="13.8" hidden="false" customHeight="false" outlineLevel="0" collapsed="false">
      <c r="A721" s="0" t="n">
        <v>720</v>
      </c>
      <c r="B721" s="1" t="n">
        <v>44986</v>
      </c>
      <c r="C721" s="2" t="n">
        <f aca="false">YEAR(B721)</f>
        <v>2023</v>
      </c>
      <c r="D721" s="2" t="n">
        <f aca="false">WEEKNUM(B721,1)</f>
        <v>9</v>
      </c>
      <c r="E721" s="16" t="s">
        <v>17</v>
      </c>
      <c r="F721" s="16" t="s">
        <v>18</v>
      </c>
      <c r="G721" s="3" t="n">
        <v>22058</v>
      </c>
      <c r="H721" s="3" t="n">
        <v>22094</v>
      </c>
      <c r="I721" s="4" t="n">
        <f aca="false">H721-G721</f>
        <v>36</v>
      </c>
      <c r="J721" s="4" t="n">
        <v>-6</v>
      </c>
      <c r="K721" s="4" t="n">
        <v>63</v>
      </c>
      <c r="L721" s="4" t="n">
        <v>18</v>
      </c>
      <c r="M721" s="4" t="n">
        <f aca="false">rittenfreddie[[#This Row],[Batt.perc.vertrek]]-rittenfreddie[[#This Row],[Batt.perc.aankomst]]</f>
        <v>45</v>
      </c>
      <c r="N721" s="25" t="n">
        <f aca="false">rittenfreddie[[#This Row],[Gereden kilometers]]/rittenfreddie[[#This Row],[Batt.perc.verbruikt]]</f>
        <v>0.8</v>
      </c>
      <c r="O721" s="6" t="s">
        <v>21</v>
      </c>
      <c r="P721" s="6" t="s">
        <v>34</v>
      </c>
      <c r="Q72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2" customFormat="false" ht="13.8" hidden="false" customHeight="false" outlineLevel="0" collapsed="false">
      <c r="A722" s="0" t="n">
        <v>721</v>
      </c>
      <c r="B722" s="1" t="n">
        <v>44986</v>
      </c>
      <c r="C722" s="2" t="n">
        <f aca="false">YEAR(B722)</f>
        <v>2023</v>
      </c>
      <c r="D722" s="2" t="n">
        <f aca="false">WEEKNUM(B722,1)</f>
        <v>9</v>
      </c>
      <c r="E722" s="16" t="s">
        <v>18</v>
      </c>
      <c r="F722" s="0" t="s">
        <v>17</v>
      </c>
      <c r="G722" s="3" t="n">
        <v>22094</v>
      </c>
      <c r="H722" s="3" t="n">
        <v>22129</v>
      </c>
      <c r="I722" s="4" t="n">
        <f aca="false">H722-G722</f>
        <v>35</v>
      </c>
      <c r="J722" s="4" t="n">
        <v>3</v>
      </c>
      <c r="K722" s="4" t="n">
        <v>100</v>
      </c>
      <c r="L722" s="4" t="n">
        <v>63</v>
      </c>
      <c r="M722" s="4" t="n">
        <f aca="false">rittenfreddie[[#This Row],[Batt.perc.vertrek]]-rittenfreddie[[#This Row],[Batt.perc.aankomst]]</f>
        <v>37</v>
      </c>
      <c r="N722" s="25" t="n">
        <f aca="false">rittenfreddie[[#This Row],[Gereden kilometers]]/rittenfreddie[[#This Row],[Batt.perc.verbruikt]]</f>
        <v>0.945945945945946</v>
      </c>
      <c r="O722" s="6" t="s">
        <v>21</v>
      </c>
      <c r="P722" s="6" t="s">
        <v>34</v>
      </c>
      <c r="Q72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3" customFormat="false" ht="13.8" hidden="false" customHeight="false" outlineLevel="0" collapsed="false">
      <c r="A723" s="0" t="n">
        <v>722</v>
      </c>
      <c r="B723" s="1" t="n">
        <v>44988</v>
      </c>
      <c r="C723" s="2" t="n">
        <f aca="false">YEAR(B723)</f>
        <v>2023</v>
      </c>
      <c r="D723" s="2" t="n">
        <f aca="false">WEEKNUM(B723,1)</f>
        <v>9</v>
      </c>
      <c r="E723" s="16" t="s">
        <v>17</v>
      </c>
      <c r="F723" s="16" t="s">
        <v>18</v>
      </c>
      <c r="G723" s="3" t="n">
        <v>22129</v>
      </c>
      <c r="H723" s="3" t="n">
        <v>22165</v>
      </c>
      <c r="I723" s="4" t="n">
        <f aca="false">H723-G723</f>
        <v>36</v>
      </c>
      <c r="J723" s="4" t="n">
        <v>-2</v>
      </c>
      <c r="K723" s="4" t="n">
        <v>63</v>
      </c>
      <c r="L723" s="4" t="n">
        <v>18</v>
      </c>
      <c r="M723" s="4" t="n">
        <f aca="false">rittenfreddie[[#This Row],[Batt.perc.vertrek]]-rittenfreddie[[#This Row],[Batt.perc.aankomst]]</f>
        <v>45</v>
      </c>
      <c r="N723" s="25" t="n">
        <f aca="false">rittenfreddie[[#This Row],[Gereden kilometers]]/rittenfreddie[[#This Row],[Batt.perc.verbruikt]]</f>
        <v>0.8</v>
      </c>
      <c r="O723" s="6" t="s">
        <v>21</v>
      </c>
      <c r="P723" s="6" t="s">
        <v>34</v>
      </c>
      <c r="Q72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4" customFormat="false" ht="13.8" hidden="false" customHeight="false" outlineLevel="0" collapsed="false">
      <c r="A724" s="0" t="n">
        <v>723</v>
      </c>
      <c r="B724" s="1" t="n">
        <v>44988</v>
      </c>
      <c r="C724" s="2" t="n">
        <f aca="false">YEAR(B724)</f>
        <v>2023</v>
      </c>
      <c r="D724" s="2" t="n">
        <f aca="false">WEEKNUM(B724,1)</f>
        <v>9</v>
      </c>
      <c r="E724" s="16" t="s">
        <v>18</v>
      </c>
      <c r="F724" s="0" t="s">
        <v>17</v>
      </c>
      <c r="G724" s="3" t="n">
        <v>22165</v>
      </c>
      <c r="H724" s="3" t="n">
        <v>22201</v>
      </c>
      <c r="I724" s="4" t="n">
        <f aca="false">H724-G724</f>
        <v>36</v>
      </c>
      <c r="J724" s="4" t="n">
        <v>7</v>
      </c>
      <c r="K724" s="4" t="n">
        <v>100</v>
      </c>
      <c r="L724" s="4" t="n">
        <v>63</v>
      </c>
      <c r="M724" s="4" t="n">
        <f aca="false">rittenfreddie[[#This Row],[Batt.perc.vertrek]]-rittenfreddie[[#This Row],[Batt.perc.aankomst]]</f>
        <v>37</v>
      </c>
      <c r="N724" s="25" t="n">
        <f aca="false">rittenfreddie[[#This Row],[Gereden kilometers]]/rittenfreddie[[#This Row],[Batt.perc.verbruikt]]</f>
        <v>0.972972972972973</v>
      </c>
      <c r="O724" s="6" t="s">
        <v>21</v>
      </c>
      <c r="P724" s="6" t="s">
        <v>34</v>
      </c>
      <c r="Q72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5" customFormat="false" ht="13.8" hidden="false" customHeight="false" outlineLevel="0" collapsed="false">
      <c r="A725" s="0" t="n">
        <v>724</v>
      </c>
      <c r="B725" s="1" t="n">
        <v>44991</v>
      </c>
      <c r="C725" s="2" t="n">
        <f aca="false">YEAR(B725)</f>
        <v>2023</v>
      </c>
      <c r="D725" s="2" t="n">
        <f aca="false">WEEKNUM(B725,1)</f>
        <v>10</v>
      </c>
      <c r="E725" s="16" t="s">
        <v>17</v>
      </c>
      <c r="F725" s="16" t="s">
        <v>18</v>
      </c>
      <c r="G725" s="3" t="n">
        <v>22201</v>
      </c>
      <c r="H725" s="3" t="n">
        <v>22236</v>
      </c>
      <c r="I725" s="4" t="n">
        <f aca="false">H725-G725</f>
        <v>35</v>
      </c>
      <c r="J725" s="4" t="n">
        <v>0</v>
      </c>
      <c r="K725" s="4" t="n">
        <v>63</v>
      </c>
      <c r="L725" s="4" t="n">
        <v>18</v>
      </c>
      <c r="M725" s="4" t="n">
        <f aca="false">rittenfreddie[[#This Row],[Batt.perc.vertrek]]-rittenfreddie[[#This Row],[Batt.perc.aankomst]]</f>
        <v>45</v>
      </c>
      <c r="N725" s="25" t="n">
        <f aca="false">rittenfreddie[[#This Row],[Gereden kilometers]]/rittenfreddie[[#This Row],[Batt.perc.verbruikt]]</f>
        <v>0.777777777777778</v>
      </c>
      <c r="O725" s="6" t="s">
        <v>21</v>
      </c>
      <c r="P725" s="6" t="s">
        <v>34</v>
      </c>
      <c r="Q72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6" customFormat="false" ht="13.8" hidden="false" customHeight="false" outlineLevel="0" collapsed="false">
      <c r="A726" s="0" t="n">
        <v>725</v>
      </c>
      <c r="B726" s="1" t="n">
        <v>44991</v>
      </c>
      <c r="C726" s="2" t="n">
        <f aca="false">YEAR(B726)</f>
        <v>2023</v>
      </c>
      <c r="D726" s="2" t="n">
        <f aca="false">WEEKNUM(B726,1)</f>
        <v>10</v>
      </c>
      <c r="E726" s="16" t="s">
        <v>18</v>
      </c>
      <c r="F726" s="0" t="s">
        <v>17</v>
      </c>
      <c r="G726" s="3" t="n">
        <v>22236</v>
      </c>
      <c r="H726" s="3" t="n">
        <v>22280</v>
      </c>
      <c r="I726" s="4" t="n">
        <f aca="false">H726-G726</f>
        <v>44</v>
      </c>
      <c r="J726" s="4" t="n">
        <v>2</v>
      </c>
      <c r="K726" s="4" t="n">
        <v>100</v>
      </c>
      <c r="L726" s="4" t="n">
        <v>36</v>
      </c>
      <c r="M726" s="4" t="n">
        <f aca="false">rittenfreddie[[#This Row],[Batt.perc.vertrek]]-rittenfreddie[[#This Row],[Batt.perc.aankomst]]</f>
        <v>64</v>
      </c>
      <c r="N726" s="25" t="n">
        <f aca="false">rittenfreddie[[#This Row],[Gereden kilometers]]/rittenfreddie[[#This Row],[Batt.perc.verbruikt]]</f>
        <v>0.6875</v>
      </c>
      <c r="O726" s="6" t="s">
        <v>21</v>
      </c>
      <c r="P726" s="6" t="s">
        <v>34</v>
      </c>
      <c r="Q72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7" customFormat="false" ht="13.8" hidden="false" customHeight="false" outlineLevel="0" collapsed="false">
      <c r="A727" s="0" t="n">
        <v>726</v>
      </c>
      <c r="B727" s="1" t="n">
        <v>44992</v>
      </c>
      <c r="C727" s="2" t="n">
        <f aca="false">YEAR(B727)</f>
        <v>2023</v>
      </c>
      <c r="D727" s="2" t="n">
        <f aca="false">WEEKNUM(B727,1)</f>
        <v>10</v>
      </c>
      <c r="E727" s="16" t="s">
        <v>17</v>
      </c>
      <c r="F727" s="16" t="s">
        <v>18</v>
      </c>
      <c r="G727" s="3" t="n">
        <v>22280</v>
      </c>
      <c r="H727" s="3" t="n">
        <v>22316</v>
      </c>
      <c r="I727" s="4" t="n">
        <f aca="false">H727-G727</f>
        <v>36</v>
      </c>
      <c r="J727" s="4" t="n">
        <v>2</v>
      </c>
      <c r="K727" s="4" t="n">
        <v>63</v>
      </c>
      <c r="L727" s="4" t="n">
        <v>17</v>
      </c>
      <c r="M727" s="4" t="n">
        <f aca="false">rittenfreddie[[#This Row],[Batt.perc.vertrek]]-rittenfreddie[[#This Row],[Batt.perc.aankomst]]</f>
        <v>46</v>
      </c>
      <c r="N727" s="25" t="n">
        <f aca="false">rittenfreddie[[#This Row],[Gereden kilometers]]/rittenfreddie[[#This Row],[Batt.perc.verbruikt]]</f>
        <v>0.782608695652174</v>
      </c>
      <c r="O727" s="6" t="s">
        <v>21</v>
      </c>
      <c r="P727" s="6" t="s">
        <v>34</v>
      </c>
      <c r="Q72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8" customFormat="false" ht="13.8" hidden="false" customHeight="false" outlineLevel="0" collapsed="false">
      <c r="A728" s="0" t="n">
        <v>727</v>
      </c>
      <c r="B728" s="1" t="n">
        <v>44992</v>
      </c>
      <c r="C728" s="2" t="n">
        <f aca="false">YEAR(B728)</f>
        <v>2023</v>
      </c>
      <c r="D728" s="2" t="n">
        <f aca="false">WEEKNUM(B728,1)</f>
        <v>10</v>
      </c>
      <c r="E728" s="16" t="s">
        <v>18</v>
      </c>
      <c r="F728" s="0" t="s">
        <v>17</v>
      </c>
      <c r="G728" s="3" t="n">
        <v>22316</v>
      </c>
      <c r="H728" s="3" t="n">
        <v>22351</v>
      </c>
      <c r="I728" s="4" t="n">
        <f aca="false">H728-G728</f>
        <v>35</v>
      </c>
      <c r="J728" s="4" t="n">
        <v>0</v>
      </c>
      <c r="K728" s="4" t="n">
        <v>100</v>
      </c>
      <c r="L728" s="4" t="n">
        <v>62</v>
      </c>
      <c r="M728" s="4" t="n">
        <f aca="false">rittenfreddie[[#This Row],[Batt.perc.vertrek]]-rittenfreddie[[#This Row],[Batt.perc.aankomst]]</f>
        <v>38</v>
      </c>
      <c r="N728" s="25" t="n">
        <f aca="false">rittenfreddie[[#This Row],[Gereden kilometers]]/rittenfreddie[[#This Row],[Batt.perc.verbruikt]]</f>
        <v>0.921052631578947</v>
      </c>
      <c r="O728" s="6" t="s">
        <v>21</v>
      </c>
      <c r="P728" s="6" t="s">
        <v>34</v>
      </c>
      <c r="Q72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29" customFormat="false" ht="13.8" hidden="false" customHeight="false" outlineLevel="0" collapsed="false">
      <c r="A729" s="0" t="n">
        <v>728</v>
      </c>
      <c r="B729" s="1" t="n">
        <v>44993</v>
      </c>
      <c r="C729" s="2" t="n">
        <f aca="false">YEAR(B729)</f>
        <v>2023</v>
      </c>
      <c r="D729" s="2" t="n">
        <f aca="false">WEEKNUM(B729,1)</f>
        <v>10</v>
      </c>
      <c r="E729" s="16" t="s">
        <v>17</v>
      </c>
      <c r="F729" s="16" t="s">
        <v>18</v>
      </c>
      <c r="G729" s="3" t="n">
        <v>22351</v>
      </c>
      <c r="H729" s="3" t="n">
        <v>22386</v>
      </c>
      <c r="I729" s="4" t="n">
        <f aca="false">H729-G729</f>
        <v>35</v>
      </c>
      <c r="J729" s="4" t="n">
        <v>-3</v>
      </c>
      <c r="K729" s="4" t="n">
        <v>62</v>
      </c>
      <c r="L729" s="4" t="n">
        <v>18</v>
      </c>
      <c r="M729" s="4" t="n">
        <f aca="false">rittenfreddie[[#This Row],[Batt.perc.vertrek]]-rittenfreddie[[#This Row],[Batt.perc.aankomst]]</f>
        <v>44</v>
      </c>
      <c r="N729" s="25" t="n">
        <f aca="false">rittenfreddie[[#This Row],[Gereden kilometers]]/rittenfreddie[[#This Row],[Batt.perc.verbruikt]]</f>
        <v>0.795454545454545</v>
      </c>
      <c r="O729" s="6" t="s">
        <v>21</v>
      </c>
      <c r="P729" s="6" t="s">
        <v>34</v>
      </c>
      <c r="Q72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0" customFormat="false" ht="13.8" hidden="false" customHeight="false" outlineLevel="0" collapsed="false">
      <c r="A730" s="0" t="n">
        <v>729</v>
      </c>
      <c r="B730" s="1" t="n">
        <v>44993</v>
      </c>
      <c r="C730" s="2" t="n">
        <f aca="false">YEAR(B730)</f>
        <v>2023</v>
      </c>
      <c r="D730" s="2" t="n">
        <f aca="false">WEEKNUM(B730,1)</f>
        <v>10</v>
      </c>
      <c r="E730" s="16" t="s">
        <v>18</v>
      </c>
      <c r="F730" s="0" t="s">
        <v>17</v>
      </c>
      <c r="G730" s="3" t="n">
        <v>22386</v>
      </c>
      <c r="H730" s="3" t="n">
        <v>22421</v>
      </c>
      <c r="I730" s="4" t="n">
        <f aca="false">H730-G730</f>
        <v>35</v>
      </c>
      <c r="J730" s="4" t="n">
        <v>3</v>
      </c>
      <c r="K730" s="4" t="n">
        <v>100</v>
      </c>
      <c r="L730" s="4" t="n">
        <v>62</v>
      </c>
      <c r="M730" s="4" t="n">
        <f aca="false">rittenfreddie[[#This Row],[Batt.perc.vertrek]]-rittenfreddie[[#This Row],[Batt.perc.aankomst]]</f>
        <v>38</v>
      </c>
      <c r="N730" s="25" t="n">
        <f aca="false">rittenfreddie[[#This Row],[Gereden kilometers]]/rittenfreddie[[#This Row],[Batt.perc.verbruikt]]</f>
        <v>0.921052631578947</v>
      </c>
      <c r="O730" s="6" t="s">
        <v>21</v>
      </c>
      <c r="P730" s="6" t="s">
        <v>34</v>
      </c>
      <c r="Q73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1" customFormat="false" ht="13.8" hidden="false" customHeight="false" outlineLevel="0" collapsed="false">
      <c r="A731" s="0" t="n">
        <v>730</v>
      </c>
      <c r="B731" s="1" t="n">
        <v>44994</v>
      </c>
      <c r="C731" s="2" t="n">
        <f aca="false">YEAR(B731)</f>
        <v>2023</v>
      </c>
      <c r="D731" s="2" t="n">
        <f aca="false">WEEKNUM(B731,1)</f>
        <v>10</v>
      </c>
      <c r="E731" s="16" t="s">
        <v>17</v>
      </c>
      <c r="F731" s="16" t="s">
        <v>18</v>
      </c>
      <c r="G731" s="3" t="n">
        <v>22421</v>
      </c>
      <c r="H731" s="3" t="n">
        <v>22457</v>
      </c>
      <c r="I731" s="4" t="n">
        <f aca="false">H731-G731</f>
        <v>36</v>
      </c>
      <c r="J731" s="4" t="n">
        <v>0</v>
      </c>
      <c r="K731" s="4" t="n">
        <v>62</v>
      </c>
      <c r="L731" s="4" t="n">
        <v>15</v>
      </c>
      <c r="M731" s="4" t="n">
        <f aca="false">rittenfreddie[[#This Row],[Batt.perc.vertrek]]-rittenfreddie[[#This Row],[Batt.perc.aankomst]]</f>
        <v>47</v>
      </c>
      <c r="N731" s="25" t="n">
        <f aca="false">rittenfreddie[[#This Row],[Gereden kilometers]]/rittenfreddie[[#This Row],[Batt.perc.verbruikt]]</f>
        <v>0.765957446808511</v>
      </c>
      <c r="O731" s="6" t="s">
        <v>21</v>
      </c>
      <c r="P731" s="6" t="s">
        <v>34</v>
      </c>
      <c r="Q73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2" customFormat="false" ht="13.8" hidden="false" customHeight="false" outlineLevel="0" collapsed="false">
      <c r="A732" s="0" t="n">
        <v>731</v>
      </c>
      <c r="B732" s="1" t="n">
        <v>44994</v>
      </c>
      <c r="C732" s="2" t="n">
        <f aca="false">YEAR(B732)</f>
        <v>2023</v>
      </c>
      <c r="D732" s="2" t="n">
        <f aca="false">WEEKNUM(B732,1)</f>
        <v>10</v>
      </c>
      <c r="E732" s="16" t="s">
        <v>18</v>
      </c>
      <c r="F732" s="0" t="s">
        <v>17</v>
      </c>
      <c r="G732" s="3" t="n">
        <v>22457</v>
      </c>
      <c r="H732" s="3" t="n">
        <v>22492</v>
      </c>
      <c r="I732" s="4" t="n">
        <f aca="false">H732-G732</f>
        <v>35</v>
      </c>
      <c r="J732" s="4" t="n">
        <v>0</v>
      </c>
      <c r="K732" s="4" t="n">
        <v>100</v>
      </c>
      <c r="L732" s="4" t="n">
        <v>59</v>
      </c>
      <c r="M732" s="4" t="n">
        <f aca="false">rittenfreddie[[#This Row],[Batt.perc.vertrek]]-rittenfreddie[[#This Row],[Batt.perc.aankomst]]</f>
        <v>41</v>
      </c>
      <c r="N732" s="25" t="n">
        <f aca="false">rittenfreddie[[#This Row],[Gereden kilometers]]/rittenfreddie[[#This Row],[Batt.perc.verbruikt]]</f>
        <v>0.853658536585366</v>
      </c>
      <c r="O732" s="6" t="s">
        <v>21</v>
      </c>
      <c r="P732" s="6" t="s">
        <v>34</v>
      </c>
      <c r="Q73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3" customFormat="false" ht="13.8" hidden="false" customHeight="false" outlineLevel="0" collapsed="false">
      <c r="A733" s="0" t="n">
        <v>732</v>
      </c>
      <c r="B733" s="1" t="n">
        <v>44995</v>
      </c>
      <c r="C733" s="2" t="n">
        <f aca="false">YEAR(B733)</f>
        <v>2023</v>
      </c>
      <c r="D733" s="2" t="n">
        <f aca="false">WEEKNUM(B733,1)</f>
        <v>10</v>
      </c>
      <c r="E733" s="16" t="s">
        <v>17</v>
      </c>
      <c r="F733" s="16" t="s">
        <v>18</v>
      </c>
      <c r="G733" s="3" t="n">
        <v>22492</v>
      </c>
      <c r="H733" s="3" t="n">
        <v>22528</v>
      </c>
      <c r="I733" s="4" t="n">
        <f aca="false">H733-G733</f>
        <v>36</v>
      </c>
      <c r="J733" s="4" t="n">
        <v>0</v>
      </c>
      <c r="K733" s="4" t="n">
        <v>59</v>
      </c>
      <c r="L733" s="4" t="n">
        <v>4</v>
      </c>
      <c r="M733" s="4" t="n">
        <f aca="false">rittenfreddie[[#This Row],[Batt.perc.vertrek]]-rittenfreddie[[#This Row],[Batt.perc.aankomst]]</f>
        <v>55</v>
      </c>
      <c r="N733" s="25" t="n">
        <f aca="false">rittenfreddie[[#This Row],[Gereden kilometers]]/rittenfreddie[[#This Row],[Batt.perc.verbruikt]]</f>
        <v>0.654545454545455</v>
      </c>
      <c r="O733" s="6" t="s">
        <v>21</v>
      </c>
      <c r="P733" s="6" t="s">
        <v>34</v>
      </c>
      <c r="Q73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4" customFormat="false" ht="13.8" hidden="false" customHeight="false" outlineLevel="0" collapsed="false">
      <c r="A734" s="0" t="n">
        <v>733</v>
      </c>
      <c r="B734" s="1" t="n">
        <v>44995</v>
      </c>
      <c r="C734" s="2" t="n">
        <f aca="false">YEAR(B734)</f>
        <v>2023</v>
      </c>
      <c r="D734" s="2" t="n">
        <f aca="false">WEEKNUM(B734,1)</f>
        <v>10</v>
      </c>
      <c r="E734" s="16" t="s">
        <v>18</v>
      </c>
      <c r="F734" s="0" t="s">
        <v>17</v>
      </c>
      <c r="G734" s="3" t="n">
        <v>22528</v>
      </c>
      <c r="H734" s="3" t="n">
        <v>22563</v>
      </c>
      <c r="I734" s="4" t="n">
        <f aca="false">H734-G734</f>
        <v>35</v>
      </c>
      <c r="J734" s="4" t="n">
        <v>0</v>
      </c>
      <c r="K734" s="4" t="n">
        <v>100</v>
      </c>
      <c r="L734" s="4" t="n">
        <v>63</v>
      </c>
      <c r="M734" s="4" t="n">
        <f aca="false">rittenfreddie[[#This Row],[Batt.perc.vertrek]]-rittenfreddie[[#This Row],[Batt.perc.aankomst]]</f>
        <v>37</v>
      </c>
      <c r="N734" s="25" t="n">
        <f aca="false">rittenfreddie[[#This Row],[Gereden kilometers]]/rittenfreddie[[#This Row],[Batt.perc.verbruikt]]</f>
        <v>0.945945945945946</v>
      </c>
      <c r="O734" s="6" t="s">
        <v>21</v>
      </c>
      <c r="P734" s="6" t="s">
        <v>34</v>
      </c>
      <c r="Q73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5" customFormat="false" ht="13.8" hidden="false" customHeight="false" outlineLevel="0" collapsed="false">
      <c r="A735" s="0" t="n">
        <v>734</v>
      </c>
      <c r="B735" s="1" t="n">
        <v>44998</v>
      </c>
      <c r="C735" s="2" t="n">
        <f aca="false">YEAR(B735)</f>
        <v>2023</v>
      </c>
      <c r="D735" s="2" t="n">
        <f aca="false">WEEKNUM(B735,1)</f>
        <v>11</v>
      </c>
      <c r="E735" s="16" t="s">
        <v>17</v>
      </c>
      <c r="F735" s="16" t="s">
        <v>18</v>
      </c>
      <c r="G735" s="3" t="n">
        <v>22563</v>
      </c>
      <c r="H735" s="3" t="n">
        <v>22598</v>
      </c>
      <c r="I735" s="4" t="n">
        <f aca="false">H735-G735</f>
        <v>35</v>
      </c>
      <c r="J735" s="4" t="n">
        <v>11</v>
      </c>
      <c r="K735" s="4" t="n">
        <v>63</v>
      </c>
      <c r="L735" s="4" t="n">
        <v>24</v>
      </c>
      <c r="M735" s="4" t="n">
        <f aca="false">rittenfreddie[[#This Row],[Batt.perc.vertrek]]-rittenfreddie[[#This Row],[Batt.perc.aankomst]]</f>
        <v>39</v>
      </c>
      <c r="N735" s="25" t="n">
        <f aca="false">rittenfreddie[[#This Row],[Gereden kilometers]]/rittenfreddie[[#This Row],[Batt.perc.verbruikt]]</f>
        <v>0.897435897435898</v>
      </c>
      <c r="O735" s="6" t="s">
        <v>21</v>
      </c>
      <c r="P735" s="6" t="s">
        <v>34</v>
      </c>
      <c r="Q73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6" customFormat="false" ht="13.8" hidden="false" customHeight="false" outlineLevel="0" collapsed="false">
      <c r="A736" s="0" t="n">
        <v>735</v>
      </c>
      <c r="B736" s="1" t="n">
        <v>44998</v>
      </c>
      <c r="C736" s="2" t="n">
        <f aca="false">YEAR(B736)</f>
        <v>2023</v>
      </c>
      <c r="D736" s="2" t="n">
        <f aca="false">WEEKNUM(B736,1)</f>
        <v>11</v>
      </c>
      <c r="E736" s="16" t="s">
        <v>18</v>
      </c>
      <c r="F736" s="0" t="s">
        <v>17</v>
      </c>
      <c r="G736" s="3" t="n">
        <v>22598</v>
      </c>
      <c r="H736" s="3" t="n">
        <v>22634</v>
      </c>
      <c r="I736" s="4" t="n">
        <f aca="false">H736-G736</f>
        <v>36</v>
      </c>
      <c r="J736" s="4" t="n">
        <v>11</v>
      </c>
      <c r="K736" s="4" t="n">
        <v>100</v>
      </c>
      <c r="L736" s="4" t="n">
        <v>55</v>
      </c>
      <c r="M736" s="4" t="n">
        <f aca="false">rittenfreddie[[#This Row],[Batt.perc.vertrek]]-rittenfreddie[[#This Row],[Batt.perc.aankomst]]</f>
        <v>45</v>
      </c>
      <c r="N736" s="25" t="n">
        <f aca="false">rittenfreddie[[#This Row],[Gereden kilometers]]/rittenfreddie[[#This Row],[Batt.perc.verbruikt]]</f>
        <v>0.8</v>
      </c>
      <c r="O736" s="6" t="s">
        <v>21</v>
      </c>
      <c r="P736" s="6" t="s">
        <v>34</v>
      </c>
      <c r="Q73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7" customFormat="false" ht="13.8" hidden="false" customHeight="false" outlineLevel="0" collapsed="false">
      <c r="A737" s="0" t="n">
        <v>736</v>
      </c>
      <c r="B737" s="1" t="n">
        <v>44999</v>
      </c>
      <c r="C737" s="2" t="n">
        <f aca="false">YEAR(B737)</f>
        <v>2023</v>
      </c>
      <c r="D737" s="2" t="n">
        <f aca="false">WEEKNUM(B737,1)</f>
        <v>11</v>
      </c>
      <c r="E737" s="16" t="s">
        <v>17</v>
      </c>
      <c r="F737" s="16" t="s">
        <v>18</v>
      </c>
      <c r="G737" s="3" t="n">
        <v>22634</v>
      </c>
      <c r="H737" s="3" t="n">
        <v>22669</v>
      </c>
      <c r="I737" s="4" t="n">
        <f aca="false">H737-G737</f>
        <v>35</v>
      </c>
      <c r="J737" s="4" t="n">
        <v>8</v>
      </c>
      <c r="K737" s="4" t="n">
        <v>55</v>
      </c>
      <c r="L737" s="4" t="n">
        <v>9</v>
      </c>
      <c r="M737" s="4" t="n">
        <f aca="false">rittenfreddie[[#This Row],[Batt.perc.vertrek]]-rittenfreddie[[#This Row],[Batt.perc.aankomst]]</f>
        <v>46</v>
      </c>
      <c r="N737" s="25" t="n">
        <f aca="false">rittenfreddie[[#This Row],[Gereden kilometers]]/rittenfreddie[[#This Row],[Batt.perc.verbruikt]]</f>
        <v>0.760869565217391</v>
      </c>
      <c r="O737" s="6" t="s">
        <v>21</v>
      </c>
      <c r="P737" s="6" t="s">
        <v>34</v>
      </c>
      <c r="Q73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8" customFormat="false" ht="13.8" hidden="false" customHeight="false" outlineLevel="0" collapsed="false">
      <c r="A738" s="0" t="n">
        <v>737</v>
      </c>
      <c r="B738" s="1" t="n">
        <v>44999</v>
      </c>
      <c r="C738" s="2" t="n">
        <f aca="false">YEAR(B738)</f>
        <v>2023</v>
      </c>
      <c r="D738" s="2" t="n">
        <f aca="false">WEEKNUM(B738,1)</f>
        <v>11</v>
      </c>
      <c r="E738" s="16" t="s">
        <v>18</v>
      </c>
      <c r="F738" s="0" t="s">
        <v>17</v>
      </c>
      <c r="G738" s="3" t="n">
        <v>22669</v>
      </c>
      <c r="H738" s="3" t="n">
        <v>22704</v>
      </c>
      <c r="I738" s="4" t="n">
        <f aca="false">H738-G738</f>
        <v>35</v>
      </c>
      <c r="J738" s="4" t="n">
        <v>2</v>
      </c>
      <c r="K738" s="4" t="n">
        <v>100</v>
      </c>
      <c r="L738" s="4" t="n">
        <v>59</v>
      </c>
      <c r="M738" s="4" t="n">
        <f aca="false">rittenfreddie[[#This Row],[Batt.perc.vertrek]]-rittenfreddie[[#This Row],[Batt.perc.aankomst]]</f>
        <v>41</v>
      </c>
      <c r="N738" s="25" t="n">
        <f aca="false">rittenfreddie[[#This Row],[Gereden kilometers]]/rittenfreddie[[#This Row],[Batt.perc.verbruikt]]</f>
        <v>0.853658536585366</v>
      </c>
      <c r="O738" s="6" t="s">
        <v>21</v>
      </c>
      <c r="P738" s="6" t="s">
        <v>34</v>
      </c>
      <c r="Q73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39" customFormat="false" ht="13.8" hidden="false" customHeight="false" outlineLevel="0" collapsed="false">
      <c r="A739" s="0" t="n">
        <v>738</v>
      </c>
      <c r="B739" s="1" t="n">
        <v>45000</v>
      </c>
      <c r="C739" s="2" t="n">
        <f aca="false">YEAR(B739)</f>
        <v>2023</v>
      </c>
      <c r="D739" s="2" t="n">
        <f aca="false">WEEKNUM(B739,1)</f>
        <v>11</v>
      </c>
      <c r="E739" s="16" t="s">
        <v>17</v>
      </c>
      <c r="F739" s="16" t="s">
        <v>18</v>
      </c>
      <c r="G739" s="3" t="n">
        <v>22704</v>
      </c>
      <c r="H739" s="3" t="n">
        <v>22739</v>
      </c>
      <c r="I739" s="4" t="n">
        <f aca="false">H739-G739</f>
        <v>35</v>
      </c>
      <c r="J739" s="4" t="n">
        <v>0</v>
      </c>
      <c r="K739" s="4" t="n">
        <v>59</v>
      </c>
      <c r="L739" s="4" t="n">
        <v>14</v>
      </c>
      <c r="M739" s="4" t="n">
        <f aca="false">rittenfreddie[[#This Row],[Batt.perc.vertrek]]-rittenfreddie[[#This Row],[Batt.perc.aankomst]]</f>
        <v>45</v>
      </c>
      <c r="N739" s="25" t="n">
        <f aca="false">rittenfreddie[[#This Row],[Gereden kilometers]]/rittenfreddie[[#This Row],[Batt.perc.verbruikt]]</f>
        <v>0.777777777777778</v>
      </c>
      <c r="O739" s="6" t="s">
        <v>21</v>
      </c>
      <c r="P739" s="6" t="s">
        <v>34</v>
      </c>
      <c r="Q73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0" customFormat="false" ht="13.8" hidden="false" customHeight="false" outlineLevel="0" collapsed="false">
      <c r="A740" s="0" t="n">
        <v>739</v>
      </c>
      <c r="B740" s="1" t="n">
        <v>45000</v>
      </c>
      <c r="C740" s="2" t="n">
        <f aca="false">YEAR(B740)</f>
        <v>2023</v>
      </c>
      <c r="D740" s="2" t="n">
        <f aca="false">WEEKNUM(B740,1)</f>
        <v>11</v>
      </c>
      <c r="E740" s="16" t="s">
        <v>18</v>
      </c>
      <c r="F740" s="0" t="s">
        <v>17</v>
      </c>
      <c r="G740" s="3" t="n">
        <v>22739</v>
      </c>
      <c r="H740" s="3" t="n">
        <v>22784</v>
      </c>
      <c r="I740" s="4" t="n">
        <f aca="false">H740-G740</f>
        <v>45</v>
      </c>
      <c r="J740" s="4" t="n">
        <v>2</v>
      </c>
      <c r="K740" s="4" t="n">
        <v>100</v>
      </c>
      <c r="L740" s="4" t="n">
        <v>49</v>
      </c>
      <c r="M740" s="4" t="n">
        <f aca="false">rittenfreddie[[#This Row],[Batt.perc.vertrek]]-rittenfreddie[[#This Row],[Batt.perc.aankomst]]</f>
        <v>51</v>
      </c>
      <c r="N740" s="25" t="n">
        <f aca="false">rittenfreddie[[#This Row],[Gereden kilometers]]/rittenfreddie[[#This Row],[Batt.perc.verbruikt]]</f>
        <v>0.882352941176471</v>
      </c>
      <c r="O740" s="6" t="s">
        <v>21</v>
      </c>
      <c r="P740" s="6" t="s">
        <v>34</v>
      </c>
      <c r="Q74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1" customFormat="false" ht="13.8" hidden="false" customHeight="false" outlineLevel="0" collapsed="false">
      <c r="A741" s="0" t="n">
        <v>740</v>
      </c>
      <c r="B741" s="1" t="n">
        <v>45001</v>
      </c>
      <c r="C741" s="2" t="n">
        <f aca="false">YEAR(B741)</f>
        <v>2023</v>
      </c>
      <c r="D741" s="2" t="n">
        <f aca="false">WEEKNUM(B741,1)</f>
        <v>11</v>
      </c>
      <c r="E741" s="16" t="s">
        <v>17</v>
      </c>
      <c r="F741" s="16" t="s">
        <v>18</v>
      </c>
      <c r="G741" s="3" t="n">
        <v>22784</v>
      </c>
      <c r="H741" s="3" t="n">
        <v>22819</v>
      </c>
      <c r="I741" s="4" t="n">
        <f aca="false">H741-G741</f>
        <v>35</v>
      </c>
      <c r="J741" s="4" t="n">
        <v>3</v>
      </c>
      <c r="K741" s="4" t="n">
        <v>49</v>
      </c>
      <c r="L741" s="4" t="n">
        <v>11</v>
      </c>
      <c r="M741" s="4" t="n">
        <f aca="false">rittenfreddie[[#This Row],[Batt.perc.vertrek]]-rittenfreddie[[#This Row],[Batt.perc.aankomst]]</f>
        <v>38</v>
      </c>
      <c r="N741" s="25" t="n">
        <f aca="false">rittenfreddie[[#This Row],[Gereden kilometers]]/rittenfreddie[[#This Row],[Batt.perc.verbruikt]]</f>
        <v>0.921052631578947</v>
      </c>
      <c r="O741" s="6" t="s">
        <v>21</v>
      </c>
      <c r="P741" s="6" t="s">
        <v>34</v>
      </c>
      <c r="Q74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2" customFormat="false" ht="13.8" hidden="false" customHeight="false" outlineLevel="0" collapsed="false">
      <c r="A742" s="0" t="n">
        <v>741</v>
      </c>
      <c r="B742" s="1" t="n">
        <v>45001</v>
      </c>
      <c r="C742" s="2" t="n">
        <f aca="false">YEAR(B742)</f>
        <v>2023</v>
      </c>
      <c r="D742" s="2" t="n">
        <f aca="false">WEEKNUM(B742,1)</f>
        <v>11</v>
      </c>
      <c r="E742" s="16" t="s">
        <v>18</v>
      </c>
      <c r="F742" s="0" t="s">
        <v>17</v>
      </c>
      <c r="G742" s="3" t="n">
        <v>22819</v>
      </c>
      <c r="H742" s="3" t="n">
        <v>22855</v>
      </c>
      <c r="I742" s="4" t="n">
        <f aca="false">H742-G742</f>
        <v>36</v>
      </c>
      <c r="J742" s="4" t="n">
        <v>8</v>
      </c>
      <c r="K742" s="4" t="n">
        <v>100</v>
      </c>
      <c r="L742" s="4" t="n">
        <v>55</v>
      </c>
      <c r="M742" s="4" t="n">
        <f aca="false">rittenfreddie[[#This Row],[Batt.perc.vertrek]]-rittenfreddie[[#This Row],[Batt.perc.aankomst]]</f>
        <v>45</v>
      </c>
      <c r="N742" s="25" t="n">
        <f aca="false">rittenfreddie[[#This Row],[Gereden kilometers]]/rittenfreddie[[#This Row],[Batt.perc.verbruikt]]</f>
        <v>0.8</v>
      </c>
      <c r="O742" s="6" t="s">
        <v>21</v>
      </c>
      <c r="P742" s="6" t="s">
        <v>34</v>
      </c>
      <c r="Q74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3" customFormat="false" ht="13.8" hidden="false" customHeight="false" outlineLevel="0" collapsed="false">
      <c r="A743" s="0" t="n">
        <v>742</v>
      </c>
      <c r="B743" s="1" t="n">
        <v>45002</v>
      </c>
      <c r="C743" s="2" t="n">
        <f aca="false">YEAR(B743)</f>
        <v>2023</v>
      </c>
      <c r="D743" s="2" t="n">
        <f aca="false">WEEKNUM(B743,1)</f>
        <v>11</v>
      </c>
      <c r="E743" s="16" t="s">
        <v>17</v>
      </c>
      <c r="F743" s="16" t="s">
        <v>18</v>
      </c>
      <c r="G743" s="3" t="n">
        <v>22855</v>
      </c>
      <c r="H743" s="3" t="n">
        <v>22890</v>
      </c>
      <c r="I743" s="4" t="n">
        <f aca="false">H743-G743</f>
        <v>35</v>
      </c>
      <c r="J743" s="4" t="n">
        <v>8</v>
      </c>
      <c r="K743" s="4" t="n">
        <v>55</v>
      </c>
      <c r="L743" s="4" t="n">
        <v>17</v>
      </c>
      <c r="M743" s="4" t="n">
        <f aca="false">rittenfreddie[[#This Row],[Batt.perc.vertrek]]-rittenfreddie[[#This Row],[Batt.perc.aankomst]]</f>
        <v>38</v>
      </c>
      <c r="N743" s="25" t="n">
        <f aca="false">rittenfreddie[[#This Row],[Gereden kilometers]]/rittenfreddie[[#This Row],[Batt.perc.verbruikt]]</f>
        <v>0.921052631578947</v>
      </c>
      <c r="O743" s="6" t="s">
        <v>21</v>
      </c>
      <c r="P743" s="6" t="s">
        <v>34</v>
      </c>
      <c r="Q74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4" customFormat="false" ht="13.8" hidden="false" customHeight="false" outlineLevel="0" collapsed="false">
      <c r="A744" s="0" t="n">
        <v>743</v>
      </c>
      <c r="B744" s="1" t="n">
        <v>45002</v>
      </c>
      <c r="C744" s="2" t="n">
        <f aca="false">YEAR(B744)</f>
        <v>2023</v>
      </c>
      <c r="D744" s="2" t="n">
        <f aca="false">WEEKNUM(B744,1)</f>
        <v>11</v>
      </c>
      <c r="E744" s="16" t="s">
        <v>18</v>
      </c>
      <c r="F744" s="0" t="s">
        <v>17</v>
      </c>
      <c r="G744" s="3" t="n">
        <v>22890</v>
      </c>
      <c r="H744" s="3" t="n">
        <v>22942</v>
      </c>
      <c r="I744" s="4" t="n">
        <f aca="false">H744-G744</f>
        <v>52</v>
      </c>
      <c r="J744" s="4" t="n">
        <v>12</v>
      </c>
      <c r="K744" s="4" t="n">
        <v>100</v>
      </c>
      <c r="L744" s="4" t="n">
        <v>44</v>
      </c>
      <c r="M744" s="4" t="n">
        <f aca="false">rittenfreddie[[#This Row],[Batt.perc.vertrek]]-rittenfreddie[[#This Row],[Batt.perc.aankomst]]</f>
        <v>56</v>
      </c>
      <c r="N744" s="25" t="n">
        <f aca="false">rittenfreddie[[#This Row],[Gereden kilometers]]/rittenfreddie[[#This Row],[Batt.perc.verbruikt]]</f>
        <v>0.928571428571429</v>
      </c>
      <c r="O744" s="6" t="s">
        <v>21</v>
      </c>
      <c r="P744" s="6" t="s">
        <v>34</v>
      </c>
      <c r="Q74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5" customFormat="false" ht="13.8" hidden="false" customHeight="false" outlineLevel="0" collapsed="false">
      <c r="A745" s="0" t="n">
        <v>744</v>
      </c>
      <c r="B745" s="1" t="n">
        <v>45005</v>
      </c>
      <c r="C745" s="2" t="n">
        <f aca="false">YEAR(B745)</f>
        <v>2023</v>
      </c>
      <c r="D745" s="2" t="n">
        <f aca="false">WEEKNUM(B745,1)</f>
        <v>12</v>
      </c>
      <c r="E745" s="16" t="s">
        <v>17</v>
      </c>
      <c r="F745" s="16" t="s">
        <v>18</v>
      </c>
      <c r="G745" s="3" t="n">
        <v>22942</v>
      </c>
      <c r="H745" s="3" t="n">
        <v>22977</v>
      </c>
      <c r="I745" s="4" t="n">
        <f aca="false">H745-G745</f>
        <v>35</v>
      </c>
      <c r="J745" s="4" t="n">
        <v>8</v>
      </c>
      <c r="K745" s="4" t="n">
        <v>44</v>
      </c>
      <c r="L745" s="4" t="n">
        <v>10</v>
      </c>
      <c r="M745" s="4" t="n">
        <f aca="false">rittenfreddie[[#This Row],[Batt.perc.vertrek]]-rittenfreddie[[#This Row],[Batt.perc.aankomst]]</f>
        <v>34</v>
      </c>
      <c r="N745" s="25" t="n">
        <f aca="false">rittenfreddie[[#This Row],[Gereden kilometers]]/rittenfreddie[[#This Row],[Batt.perc.verbruikt]]</f>
        <v>1.02941176470588</v>
      </c>
      <c r="O745" s="6" t="s">
        <v>21</v>
      </c>
      <c r="P745" s="6" t="s">
        <v>34</v>
      </c>
      <c r="Q74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6" customFormat="false" ht="13.8" hidden="false" customHeight="false" outlineLevel="0" collapsed="false">
      <c r="A746" s="0" t="n">
        <v>745</v>
      </c>
      <c r="B746" s="1" t="n">
        <v>45005</v>
      </c>
      <c r="C746" s="2" t="n">
        <f aca="false">YEAR(B746)</f>
        <v>2023</v>
      </c>
      <c r="D746" s="2" t="n">
        <f aca="false">WEEKNUM(B746,1)</f>
        <v>12</v>
      </c>
      <c r="E746" s="16" t="s">
        <v>18</v>
      </c>
      <c r="F746" s="0" t="s">
        <v>17</v>
      </c>
      <c r="G746" s="3" t="n">
        <v>22977</v>
      </c>
      <c r="H746" s="3" t="n">
        <v>23012</v>
      </c>
      <c r="I746" s="4" t="n">
        <f aca="false">H746-G746</f>
        <v>35</v>
      </c>
      <c r="J746" s="4" t="n">
        <v>8</v>
      </c>
      <c r="K746" s="4" t="n">
        <v>100</v>
      </c>
      <c r="L746" s="4" t="n">
        <v>57</v>
      </c>
      <c r="M746" s="4" t="n">
        <f aca="false">rittenfreddie[[#This Row],[Batt.perc.vertrek]]-rittenfreddie[[#This Row],[Batt.perc.aankomst]]</f>
        <v>43</v>
      </c>
      <c r="N746" s="25" t="n">
        <f aca="false">rittenfreddie[[#This Row],[Gereden kilometers]]/rittenfreddie[[#This Row],[Batt.perc.verbruikt]]</f>
        <v>0.813953488372093</v>
      </c>
      <c r="O746" s="6" t="s">
        <v>21</v>
      </c>
      <c r="P746" s="6" t="s">
        <v>34</v>
      </c>
      <c r="Q74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7" customFormat="false" ht="13.8" hidden="false" customHeight="false" outlineLevel="0" collapsed="false">
      <c r="A747" s="0" t="n">
        <v>746</v>
      </c>
      <c r="B747" s="1" t="n">
        <v>45006</v>
      </c>
      <c r="C747" s="2" t="n">
        <f aca="false">YEAR(B747)</f>
        <v>2023</v>
      </c>
      <c r="D747" s="2" t="n">
        <f aca="false">WEEKNUM(B747,1)</f>
        <v>12</v>
      </c>
      <c r="E747" s="16" t="s">
        <v>17</v>
      </c>
      <c r="F747" s="16" t="s">
        <v>18</v>
      </c>
      <c r="G747" s="3" t="n">
        <v>23012</v>
      </c>
      <c r="H747" s="3" t="n">
        <v>23048</v>
      </c>
      <c r="I747" s="4" t="n">
        <f aca="false">H747-G747</f>
        <v>36</v>
      </c>
      <c r="J747" s="4" t="n">
        <v>9</v>
      </c>
      <c r="K747" s="4" t="n">
        <v>57</v>
      </c>
      <c r="L747" s="4" t="n">
        <v>16</v>
      </c>
      <c r="M747" s="4" t="n">
        <f aca="false">rittenfreddie[[#This Row],[Batt.perc.vertrek]]-rittenfreddie[[#This Row],[Batt.perc.aankomst]]</f>
        <v>41</v>
      </c>
      <c r="N747" s="25" t="n">
        <f aca="false">rittenfreddie[[#This Row],[Gereden kilometers]]/rittenfreddie[[#This Row],[Batt.perc.verbruikt]]</f>
        <v>0.878048780487805</v>
      </c>
      <c r="O747" s="6" t="s">
        <v>21</v>
      </c>
      <c r="P747" s="6" t="s">
        <v>34</v>
      </c>
      <c r="Q74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8" customFormat="false" ht="13.8" hidden="false" customHeight="false" outlineLevel="0" collapsed="false">
      <c r="A748" s="0" t="n">
        <v>747</v>
      </c>
      <c r="B748" s="1" t="n">
        <v>45006</v>
      </c>
      <c r="C748" s="2" t="n">
        <f aca="false">YEAR(B748)</f>
        <v>2023</v>
      </c>
      <c r="D748" s="2" t="n">
        <f aca="false">WEEKNUM(B748,1)</f>
        <v>12</v>
      </c>
      <c r="E748" s="16" t="s">
        <v>18</v>
      </c>
      <c r="F748" s="0" t="s">
        <v>17</v>
      </c>
      <c r="G748" s="3" t="n">
        <v>23048</v>
      </c>
      <c r="H748" s="3" t="n">
        <v>23083</v>
      </c>
      <c r="I748" s="4" t="n">
        <f aca="false">H748-G748</f>
        <v>35</v>
      </c>
      <c r="J748" s="4" t="n">
        <v>10</v>
      </c>
      <c r="K748" s="4" t="n">
        <v>100</v>
      </c>
      <c r="L748" s="4" t="n">
        <v>57</v>
      </c>
      <c r="M748" s="4" t="n">
        <f aca="false">rittenfreddie[[#This Row],[Batt.perc.vertrek]]-rittenfreddie[[#This Row],[Batt.perc.aankomst]]</f>
        <v>43</v>
      </c>
      <c r="N748" s="25" t="n">
        <f aca="false">rittenfreddie[[#This Row],[Gereden kilometers]]/rittenfreddie[[#This Row],[Batt.perc.verbruikt]]</f>
        <v>0.813953488372093</v>
      </c>
      <c r="O748" s="6" t="s">
        <v>21</v>
      </c>
      <c r="P748" s="6" t="s">
        <v>34</v>
      </c>
      <c r="Q74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49" customFormat="false" ht="13.8" hidden="false" customHeight="false" outlineLevel="0" collapsed="false">
      <c r="A749" s="0" t="n">
        <v>748</v>
      </c>
      <c r="B749" s="1" t="n">
        <v>45007</v>
      </c>
      <c r="C749" s="2" t="n">
        <f aca="false">YEAR(B749)</f>
        <v>2023</v>
      </c>
      <c r="D749" s="2" t="n">
        <f aca="false">WEEKNUM(B749,1)</f>
        <v>12</v>
      </c>
      <c r="E749" s="16" t="s">
        <v>17</v>
      </c>
      <c r="F749" s="16" t="s">
        <v>18</v>
      </c>
      <c r="G749" s="3" t="n">
        <v>23083</v>
      </c>
      <c r="H749" s="3" t="n">
        <v>23118</v>
      </c>
      <c r="I749" s="4" t="n">
        <f aca="false">H749-G749</f>
        <v>35</v>
      </c>
      <c r="J749" s="4" t="n">
        <v>9</v>
      </c>
      <c r="K749" s="4" t="n">
        <v>57</v>
      </c>
      <c r="L749" s="4" t="n">
        <v>19</v>
      </c>
      <c r="M749" s="4" t="n">
        <f aca="false">rittenfreddie[[#This Row],[Batt.perc.vertrek]]-rittenfreddie[[#This Row],[Batt.perc.aankomst]]</f>
        <v>38</v>
      </c>
      <c r="N749" s="25" t="n">
        <f aca="false">rittenfreddie[[#This Row],[Gereden kilometers]]/rittenfreddie[[#This Row],[Batt.perc.verbruikt]]</f>
        <v>0.921052631578947</v>
      </c>
      <c r="O749" s="6" t="s">
        <v>21</v>
      </c>
      <c r="P749" s="6" t="s">
        <v>34</v>
      </c>
      <c r="Q74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0" customFormat="false" ht="13.8" hidden="false" customHeight="false" outlineLevel="0" collapsed="false">
      <c r="A750" s="0" t="n">
        <v>749</v>
      </c>
      <c r="B750" s="1" t="n">
        <v>45007</v>
      </c>
      <c r="C750" s="2" t="n">
        <f aca="false">YEAR(B750)</f>
        <v>2023</v>
      </c>
      <c r="D750" s="2" t="n">
        <f aca="false">WEEKNUM(B750,1)</f>
        <v>12</v>
      </c>
      <c r="E750" s="16" t="s">
        <v>18</v>
      </c>
      <c r="F750" s="0" t="s">
        <v>17</v>
      </c>
      <c r="G750" s="3" t="n">
        <v>23118</v>
      </c>
      <c r="H750" s="3" t="n">
        <v>23162</v>
      </c>
      <c r="I750" s="4" t="n">
        <f aca="false">H750-G750</f>
        <v>44</v>
      </c>
      <c r="J750" s="4" t="n">
        <v>10</v>
      </c>
      <c r="K750" s="4" t="n">
        <v>100</v>
      </c>
      <c r="L750" s="4" t="n">
        <v>43</v>
      </c>
      <c r="M750" s="4" t="n">
        <f aca="false">rittenfreddie[[#This Row],[Batt.perc.vertrek]]-rittenfreddie[[#This Row],[Batt.perc.aankomst]]</f>
        <v>57</v>
      </c>
      <c r="N750" s="25" t="n">
        <f aca="false">rittenfreddie[[#This Row],[Gereden kilometers]]/rittenfreddie[[#This Row],[Batt.perc.verbruikt]]</f>
        <v>0.771929824561404</v>
      </c>
      <c r="O750" s="6" t="s">
        <v>21</v>
      </c>
      <c r="P750" s="6" t="s">
        <v>34</v>
      </c>
      <c r="Q75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1" customFormat="false" ht="13.8" hidden="false" customHeight="false" outlineLevel="0" collapsed="false">
      <c r="A751" s="0" t="n">
        <v>750</v>
      </c>
      <c r="B751" s="1" t="n">
        <v>45008</v>
      </c>
      <c r="C751" s="2" t="n">
        <f aca="false">YEAR(B751)</f>
        <v>2023</v>
      </c>
      <c r="D751" s="2" t="n">
        <f aca="false">WEEKNUM(B751,1)</f>
        <v>12</v>
      </c>
      <c r="E751" s="16" t="s">
        <v>17</v>
      </c>
      <c r="F751" s="16" t="s">
        <v>18</v>
      </c>
      <c r="G751" s="3" t="n">
        <v>23162</v>
      </c>
      <c r="H751" s="3" t="n">
        <v>23197</v>
      </c>
      <c r="I751" s="4" t="n">
        <f aca="false">H751-G751</f>
        <v>35</v>
      </c>
      <c r="J751" s="4" t="n">
        <v>10</v>
      </c>
      <c r="K751" s="4" t="n">
        <v>61</v>
      </c>
      <c r="L751" s="4" t="n">
        <v>20</v>
      </c>
      <c r="M751" s="4" t="n">
        <f aca="false">rittenfreddie[[#This Row],[Batt.perc.vertrek]]-rittenfreddie[[#This Row],[Batt.perc.aankomst]]</f>
        <v>41</v>
      </c>
      <c r="N751" s="25" t="n">
        <f aca="false">rittenfreddie[[#This Row],[Gereden kilometers]]/rittenfreddie[[#This Row],[Batt.perc.verbruikt]]</f>
        <v>0.853658536585366</v>
      </c>
      <c r="O751" s="6" t="s">
        <v>21</v>
      </c>
      <c r="P751" s="6" t="s">
        <v>34</v>
      </c>
      <c r="Q75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2" customFormat="false" ht="13.8" hidden="false" customHeight="false" outlineLevel="0" collapsed="false">
      <c r="A752" s="0" t="n">
        <v>751</v>
      </c>
      <c r="B752" s="1" t="n">
        <v>45008</v>
      </c>
      <c r="C752" s="2" t="n">
        <f aca="false">YEAR(B752)</f>
        <v>2023</v>
      </c>
      <c r="D752" s="2" t="n">
        <f aca="false">WEEKNUM(B752,1)</f>
        <v>12</v>
      </c>
      <c r="E752" s="16" t="s">
        <v>18</v>
      </c>
      <c r="F752" s="0" t="s">
        <v>17</v>
      </c>
      <c r="G752" s="3" t="n">
        <v>23197</v>
      </c>
      <c r="H752" s="3" t="n">
        <v>23233</v>
      </c>
      <c r="I752" s="4" t="n">
        <f aca="false">H752-G752</f>
        <v>36</v>
      </c>
      <c r="J752" s="4" t="n">
        <v>14</v>
      </c>
      <c r="K752" s="4" t="n">
        <v>100</v>
      </c>
      <c r="L752" s="4" t="n">
        <v>57</v>
      </c>
      <c r="M752" s="4" t="n">
        <f aca="false">rittenfreddie[[#This Row],[Batt.perc.vertrek]]-rittenfreddie[[#This Row],[Batt.perc.aankomst]]</f>
        <v>43</v>
      </c>
      <c r="N752" s="25" t="n">
        <f aca="false">rittenfreddie[[#This Row],[Gereden kilometers]]/rittenfreddie[[#This Row],[Batt.perc.verbruikt]]</f>
        <v>0.837209302325581</v>
      </c>
      <c r="O752" s="6" t="s">
        <v>21</v>
      </c>
      <c r="P752" s="6" t="s">
        <v>34</v>
      </c>
      <c r="Q75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3" customFormat="false" ht="13.8" hidden="false" customHeight="false" outlineLevel="0" collapsed="false">
      <c r="A753" s="0" t="n">
        <v>752</v>
      </c>
      <c r="B753" s="1" t="n">
        <v>45009</v>
      </c>
      <c r="C753" s="2" t="n">
        <f aca="false">YEAR(B753)</f>
        <v>2023</v>
      </c>
      <c r="D753" s="2" t="n">
        <f aca="false">WEEKNUM(B753,1)</f>
        <v>12</v>
      </c>
      <c r="E753" s="16" t="s">
        <v>17</v>
      </c>
      <c r="F753" s="16" t="s">
        <v>18</v>
      </c>
      <c r="G753" s="3" t="n">
        <v>23233</v>
      </c>
      <c r="H753" s="3" t="n">
        <v>23268</v>
      </c>
      <c r="I753" s="4" t="n">
        <f aca="false">H753-G753</f>
        <v>35</v>
      </c>
      <c r="J753" s="4" t="n">
        <v>10</v>
      </c>
      <c r="K753" s="4" t="n">
        <v>57</v>
      </c>
      <c r="L753" s="4" t="n">
        <v>16</v>
      </c>
      <c r="M753" s="4" t="n">
        <f aca="false">rittenfreddie[[#This Row],[Batt.perc.vertrek]]-rittenfreddie[[#This Row],[Batt.perc.aankomst]]</f>
        <v>41</v>
      </c>
      <c r="N753" s="25" t="n">
        <f aca="false">rittenfreddie[[#This Row],[Gereden kilometers]]/rittenfreddie[[#This Row],[Batt.perc.verbruikt]]</f>
        <v>0.853658536585366</v>
      </c>
      <c r="O753" s="6" t="s">
        <v>21</v>
      </c>
      <c r="P753" s="6" t="s">
        <v>34</v>
      </c>
      <c r="Q75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4" customFormat="false" ht="13.8" hidden="false" customHeight="false" outlineLevel="0" collapsed="false">
      <c r="A754" s="0" t="n">
        <v>753</v>
      </c>
      <c r="B754" s="1" t="n">
        <v>45009</v>
      </c>
      <c r="C754" s="2" t="n">
        <f aca="false">YEAR(B754)</f>
        <v>2023</v>
      </c>
      <c r="D754" s="2" t="n">
        <f aca="false">WEEKNUM(B754,1)</f>
        <v>12</v>
      </c>
      <c r="E754" s="16" t="s">
        <v>18</v>
      </c>
      <c r="F754" s="0" t="s">
        <v>17</v>
      </c>
      <c r="G754" s="3" t="n">
        <v>23268</v>
      </c>
      <c r="H754" s="3" t="n">
        <v>23303</v>
      </c>
      <c r="I754" s="4" t="n">
        <f aca="false">H754-G754</f>
        <v>35</v>
      </c>
      <c r="J754" s="4" t="n">
        <v>14</v>
      </c>
      <c r="K754" s="4" t="n">
        <v>100</v>
      </c>
      <c r="L754" s="4" t="n">
        <v>56</v>
      </c>
      <c r="M754" s="4" t="n">
        <f aca="false">rittenfreddie[[#This Row],[Batt.perc.vertrek]]-rittenfreddie[[#This Row],[Batt.perc.aankomst]]</f>
        <v>44</v>
      </c>
      <c r="N754" s="25" t="n">
        <f aca="false">rittenfreddie[[#This Row],[Gereden kilometers]]/rittenfreddie[[#This Row],[Batt.perc.verbruikt]]</f>
        <v>0.795454545454545</v>
      </c>
      <c r="O754" s="6" t="s">
        <v>21</v>
      </c>
      <c r="P754" s="6" t="s">
        <v>34</v>
      </c>
      <c r="Q75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5" customFormat="false" ht="13.8" hidden="false" customHeight="false" outlineLevel="0" collapsed="false">
      <c r="A755" s="0" t="n">
        <v>754</v>
      </c>
      <c r="B755" s="1" t="n">
        <v>45012</v>
      </c>
      <c r="C755" s="2" t="n">
        <f aca="false">YEAR(B755)</f>
        <v>2023</v>
      </c>
      <c r="D755" s="2" t="n">
        <f aca="false">WEEKNUM(B755,1)</f>
        <v>13</v>
      </c>
      <c r="E755" s="16" t="s">
        <v>17</v>
      </c>
      <c r="F755" s="16" t="s">
        <v>18</v>
      </c>
      <c r="G755" s="3" t="n">
        <v>23303</v>
      </c>
      <c r="H755" s="3" t="n">
        <v>23338</v>
      </c>
      <c r="I755" s="4" t="n">
        <f aca="false">H755-G755</f>
        <v>35</v>
      </c>
      <c r="J755" s="4" t="n">
        <v>1</v>
      </c>
      <c r="K755" s="4" t="n">
        <v>56</v>
      </c>
      <c r="L755" s="4" t="n">
        <v>10</v>
      </c>
      <c r="M755" s="4" t="n">
        <f aca="false">rittenfreddie[[#This Row],[Batt.perc.vertrek]]-rittenfreddie[[#This Row],[Batt.perc.aankomst]]</f>
        <v>46</v>
      </c>
      <c r="N755" s="25" t="n">
        <f aca="false">rittenfreddie[[#This Row],[Gereden kilometers]]/rittenfreddie[[#This Row],[Batt.perc.verbruikt]]</f>
        <v>0.760869565217391</v>
      </c>
      <c r="O755" s="6" t="s">
        <v>21</v>
      </c>
      <c r="P755" s="6" t="s">
        <v>34</v>
      </c>
      <c r="Q75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6" customFormat="false" ht="13.8" hidden="false" customHeight="false" outlineLevel="0" collapsed="false">
      <c r="A756" s="0" t="n">
        <v>755</v>
      </c>
      <c r="B756" s="1" t="n">
        <v>45012</v>
      </c>
      <c r="C756" s="2" t="n">
        <f aca="false">YEAR(B756)</f>
        <v>2023</v>
      </c>
      <c r="D756" s="2" t="n">
        <f aca="false">WEEKNUM(B756,1)</f>
        <v>13</v>
      </c>
      <c r="E756" s="16" t="s">
        <v>18</v>
      </c>
      <c r="F756" s="0" t="s">
        <v>17</v>
      </c>
      <c r="G756" s="3" t="n">
        <v>23338</v>
      </c>
      <c r="H756" s="3" t="n">
        <v>23374</v>
      </c>
      <c r="I756" s="4" t="n">
        <f aca="false">H756-G756</f>
        <v>36</v>
      </c>
      <c r="J756" s="4" t="n">
        <v>6</v>
      </c>
      <c r="K756" s="4" t="n">
        <v>100</v>
      </c>
      <c r="L756" s="4" t="n">
        <v>65</v>
      </c>
      <c r="M756" s="4" t="n">
        <f aca="false">rittenfreddie[[#This Row],[Batt.perc.vertrek]]-rittenfreddie[[#This Row],[Batt.perc.aankomst]]</f>
        <v>35</v>
      </c>
      <c r="N756" s="25" t="n">
        <f aca="false">rittenfreddie[[#This Row],[Gereden kilometers]]/rittenfreddie[[#This Row],[Batt.perc.verbruikt]]</f>
        <v>1.02857142857143</v>
      </c>
      <c r="O756" s="6" t="s">
        <v>21</v>
      </c>
      <c r="P756" s="6" t="s">
        <v>34</v>
      </c>
      <c r="Q75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7" customFormat="false" ht="13.8" hidden="false" customHeight="false" outlineLevel="0" collapsed="false">
      <c r="A757" s="0" t="n">
        <v>756</v>
      </c>
      <c r="B757" s="1" t="n">
        <v>45013</v>
      </c>
      <c r="C757" s="2" t="n">
        <f aca="false">YEAR(B757)</f>
        <v>2023</v>
      </c>
      <c r="D757" s="2" t="n">
        <f aca="false">WEEKNUM(B757,1)</f>
        <v>13</v>
      </c>
      <c r="E757" s="16" t="s">
        <v>17</v>
      </c>
      <c r="F757" s="16" t="s">
        <v>18</v>
      </c>
      <c r="G757" s="3" t="n">
        <v>23374</v>
      </c>
      <c r="H757" s="3" t="n">
        <v>23409</v>
      </c>
      <c r="I757" s="4" t="n">
        <f aca="false">H757-G757</f>
        <v>35</v>
      </c>
      <c r="J757" s="4" t="n">
        <v>-1</v>
      </c>
      <c r="K757" s="4" t="n">
        <v>65</v>
      </c>
      <c r="L757" s="4" t="n">
        <v>22</v>
      </c>
      <c r="M757" s="4" t="n">
        <f aca="false">rittenfreddie[[#This Row],[Batt.perc.vertrek]]-rittenfreddie[[#This Row],[Batt.perc.aankomst]]</f>
        <v>43</v>
      </c>
      <c r="N757" s="25" t="n">
        <f aca="false">rittenfreddie[[#This Row],[Gereden kilometers]]/rittenfreddie[[#This Row],[Batt.perc.verbruikt]]</f>
        <v>0.813953488372093</v>
      </c>
      <c r="O757" s="6" t="s">
        <v>21</v>
      </c>
      <c r="P757" s="6" t="s">
        <v>34</v>
      </c>
      <c r="Q75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8" customFormat="false" ht="13.8" hidden="false" customHeight="false" outlineLevel="0" collapsed="false">
      <c r="A758" s="0" t="n">
        <v>757</v>
      </c>
      <c r="B758" s="1" t="n">
        <v>45013</v>
      </c>
      <c r="C758" s="2" t="n">
        <f aca="false">YEAR(B758)</f>
        <v>2023</v>
      </c>
      <c r="D758" s="2" t="n">
        <f aca="false">WEEKNUM(B758,1)</f>
        <v>13</v>
      </c>
      <c r="E758" s="16" t="s">
        <v>18</v>
      </c>
      <c r="F758" s="0" t="s">
        <v>17</v>
      </c>
      <c r="G758" s="3" t="n">
        <v>23409</v>
      </c>
      <c r="H758" s="3" t="n">
        <v>23444</v>
      </c>
      <c r="I758" s="4" t="n">
        <f aca="false">H758-G758</f>
        <v>35</v>
      </c>
      <c r="J758" s="4" t="n">
        <v>8</v>
      </c>
      <c r="K758" s="4" t="n">
        <v>100</v>
      </c>
      <c r="L758" s="4" t="n">
        <v>56</v>
      </c>
      <c r="M758" s="4" t="n">
        <f aca="false">rittenfreddie[[#This Row],[Batt.perc.vertrek]]-rittenfreddie[[#This Row],[Batt.perc.aankomst]]</f>
        <v>44</v>
      </c>
      <c r="N758" s="25" t="n">
        <f aca="false">rittenfreddie[[#This Row],[Gereden kilometers]]/rittenfreddie[[#This Row],[Batt.perc.verbruikt]]</f>
        <v>0.795454545454545</v>
      </c>
      <c r="O758" s="6" t="s">
        <v>21</v>
      </c>
      <c r="P758" s="6" t="s">
        <v>34</v>
      </c>
      <c r="Q75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59" customFormat="false" ht="13.8" hidden="false" customHeight="false" outlineLevel="0" collapsed="false">
      <c r="A759" s="0" t="n">
        <v>758</v>
      </c>
      <c r="B759" s="1" t="n">
        <v>45014</v>
      </c>
      <c r="C759" s="2" t="n">
        <f aca="false">YEAR(B759)</f>
        <v>2023</v>
      </c>
      <c r="D759" s="2" t="n">
        <f aca="false">WEEKNUM(B759,1)</f>
        <v>13</v>
      </c>
      <c r="E759" s="16" t="s">
        <v>17</v>
      </c>
      <c r="F759" s="16" t="s">
        <v>18</v>
      </c>
      <c r="G759" s="3" t="n">
        <v>23444</v>
      </c>
      <c r="H759" s="3" t="n">
        <v>23479</v>
      </c>
      <c r="I759" s="4" t="n">
        <f aca="false">H759-G759</f>
        <v>35</v>
      </c>
      <c r="J759" s="4" t="n">
        <v>6</v>
      </c>
      <c r="K759" s="4" t="n">
        <v>56</v>
      </c>
      <c r="L759" s="4" t="n">
        <v>17</v>
      </c>
      <c r="M759" s="4" t="n">
        <f aca="false">rittenfreddie[[#This Row],[Batt.perc.vertrek]]-rittenfreddie[[#This Row],[Batt.perc.aankomst]]</f>
        <v>39</v>
      </c>
      <c r="N759" s="25" t="n">
        <f aca="false">rittenfreddie[[#This Row],[Gereden kilometers]]/rittenfreddie[[#This Row],[Batt.perc.verbruikt]]</f>
        <v>0.897435897435898</v>
      </c>
      <c r="O759" s="6" t="s">
        <v>21</v>
      </c>
      <c r="P759" s="6" t="s">
        <v>34</v>
      </c>
      <c r="Q75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0" customFormat="false" ht="13.8" hidden="false" customHeight="false" outlineLevel="0" collapsed="false">
      <c r="A760" s="0" t="n">
        <v>759</v>
      </c>
      <c r="B760" s="1" t="n">
        <v>45014</v>
      </c>
      <c r="C760" s="2" t="n">
        <f aca="false">YEAR(B760)</f>
        <v>2023</v>
      </c>
      <c r="D760" s="2" t="n">
        <f aca="false">WEEKNUM(B760,1)</f>
        <v>13</v>
      </c>
      <c r="E760" s="16" t="s">
        <v>18</v>
      </c>
      <c r="F760" s="0" t="s">
        <v>17</v>
      </c>
      <c r="G760" s="3" t="n">
        <v>23479</v>
      </c>
      <c r="H760" s="3" t="n">
        <v>23522</v>
      </c>
      <c r="I760" s="4" t="n">
        <f aca="false">H760-G760</f>
        <v>43</v>
      </c>
      <c r="J760" s="4" t="n">
        <v>13</v>
      </c>
      <c r="K760" s="4" t="n">
        <v>100</v>
      </c>
      <c r="L760" s="4" t="n">
        <v>50</v>
      </c>
      <c r="M760" s="4" t="n">
        <f aca="false">rittenfreddie[[#This Row],[Batt.perc.vertrek]]-rittenfreddie[[#This Row],[Batt.perc.aankomst]]</f>
        <v>50</v>
      </c>
      <c r="N760" s="25" t="n">
        <f aca="false">rittenfreddie[[#This Row],[Gereden kilometers]]/rittenfreddie[[#This Row],[Batt.perc.verbruikt]]</f>
        <v>0.86</v>
      </c>
      <c r="O760" s="6" t="s">
        <v>21</v>
      </c>
      <c r="P760" s="6" t="s">
        <v>34</v>
      </c>
      <c r="Q76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1" customFormat="false" ht="13.8" hidden="false" customHeight="false" outlineLevel="0" collapsed="false">
      <c r="A761" s="0" t="n">
        <v>760</v>
      </c>
      <c r="B761" s="1" t="n">
        <v>45015</v>
      </c>
      <c r="C761" s="2" t="n">
        <f aca="false">YEAR(B761)</f>
        <v>2023</v>
      </c>
      <c r="D761" s="2" t="n">
        <f aca="false">WEEKNUM(B761,1)</f>
        <v>13</v>
      </c>
      <c r="E761" s="16" t="s">
        <v>17</v>
      </c>
      <c r="F761" s="16" t="s">
        <v>18</v>
      </c>
      <c r="G761" s="3" t="n">
        <v>23522</v>
      </c>
      <c r="H761" s="3" t="n">
        <v>23557</v>
      </c>
      <c r="I761" s="4" t="n">
        <f aca="false">H761-G761</f>
        <v>35</v>
      </c>
      <c r="J761" s="4" t="n">
        <v>8</v>
      </c>
      <c r="K761" s="4" t="n">
        <v>50</v>
      </c>
      <c r="L761" s="4" t="n">
        <v>14</v>
      </c>
      <c r="M761" s="4" t="n">
        <f aca="false">rittenfreddie[[#This Row],[Batt.perc.vertrek]]-rittenfreddie[[#This Row],[Batt.perc.aankomst]]</f>
        <v>36</v>
      </c>
      <c r="N761" s="25" t="n">
        <f aca="false">rittenfreddie[[#This Row],[Gereden kilometers]]/rittenfreddie[[#This Row],[Batt.perc.verbruikt]]</f>
        <v>0.972222222222222</v>
      </c>
      <c r="O761" s="6" t="s">
        <v>21</v>
      </c>
      <c r="P761" s="6" t="s">
        <v>34</v>
      </c>
      <c r="Q76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2" customFormat="false" ht="13.8" hidden="false" customHeight="false" outlineLevel="0" collapsed="false">
      <c r="A762" s="0" t="n">
        <v>761</v>
      </c>
      <c r="B762" s="1" t="n">
        <v>45015</v>
      </c>
      <c r="C762" s="2" t="n">
        <f aca="false">YEAR(B762)</f>
        <v>2023</v>
      </c>
      <c r="D762" s="2" t="n">
        <f aca="false">WEEKNUM(B762,1)</f>
        <v>13</v>
      </c>
      <c r="E762" s="16" t="s">
        <v>18</v>
      </c>
      <c r="F762" s="0" t="s">
        <v>17</v>
      </c>
      <c r="G762" s="3" t="n">
        <v>23557</v>
      </c>
      <c r="H762" s="3" t="n">
        <v>23593</v>
      </c>
      <c r="I762" s="4" t="n">
        <f aca="false">H762-G762</f>
        <v>36</v>
      </c>
      <c r="J762" s="4" t="n">
        <v>14</v>
      </c>
      <c r="K762" s="4" t="n">
        <v>100</v>
      </c>
      <c r="L762" s="4" t="n">
        <v>55</v>
      </c>
      <c r="M762" s="4" t="n">
        <f aca="false">rittenfreddie[[#This Row],[Batt.perc.vertrek]]-rittenfreddie[[#This Row],[Batt.perc.aankomst]]</f>
        <v>45</v>
      </c>
      <c r="N762" s="25" t="n">
        <f aca="false">rittenfreddie[[#This Row],[Gereden kilometers]]/rittenfreddie[[#This Row],[Batt.perc.verbruikt]]</f>
        <v>0.8</v>
      </c>
      <c r="O762" s="6" t="s">
        <v>21</v>
      </c>
      <c r="P762" s="6" t="s">
        <v>34</v>
      </c>
      <c r="Q76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3" customFormat="false" ht="13.8" hidden="false" customHeight="false" outlineLevel="0" collapsed="false">
      <c r="A763" s="0" t="n">
        <v>762</v>
      </c>
      <c r="B763" s="1" t="n">
        <v>45016</v>
      </c>
      <c r="C763" s="2" t="n">
        <f aca="false">YEAR(B763)</f>
        <v>2023</v>
      </c>
      <c r="D763" s="2" t="n">
        <f aca="false">WEEKNUM(B763,1)</f>
        <v>13</v>
      </c>
      <c r="E763" s="16" t="s">
        <v>17</v>
      </c>
      <c r="F763" s="16" t="s">
        <v>18</v>
      </c>
      <c r="G763" s="3" t="n">
        <v>158877</v>
      </c>
      <c r="H763" s="3" t="n">
        <v>158910</v>
      </c>
      <c r="I763" s="4" t="n">
        <f aca="false">154.1-121.8</f>
        <v>32.3</v>
      </c>
      <c r="N763" s="25"/>
      <c r="O763" s="6" t="s">
        <v>19</v>
      </c>
      <c r="P763" s="6" t="s">
        <v>34</v>
      </c>
      <c r="Q763" s="6" t="s">
        <v>35</v>
      </c>
    </row>
    <row r="764" customFormat="false" ht="13.8" hidden="false" customHeight="false" outlineLevel="0" collapsed="false">
      <c r="A764" s="0" t="n">
        <v>763</v>
      </c>
      <c r="B764" s="1" t="n">
        <v>45016</v>
      </c>
      <c r="C764" s="2" t="n">
        <f aca="false">YEAR(B764)</f>
        <v>2023</v>
      </c>
      <c r="D764" s="2" t="n">
        <f aca="false">WEEKNUM(B764,1)</f>
        <v>13</v>
      </c>
      <c r="E764" s="16" t="s">
        <v>18</v>
      </c>
      <c r="F764" s="0" t="s">
        <v>17</v>
      </c>
      <c r="G764" s="3" t="n">
        <v>158910</v>
      </c>
      <c r="H764" s="3" t="n">
        <v>158942</v>
      </c>
      <c r="I764" s="4" t="n">
        <f aca="false">154.1-121.8</f>
        <v>32.3</v>
      </c>
      <c r="N764" s="25"/>
      <c r="O764" s="6" t="s">
        <v>19</v>
      </c>
      <c r="P764" s="6" t="s">
        <v>34</v>
      </c>
      <c r="Q764" s="6" t="s">
        <v>35</v>
      </c>
    </row>
    <row r="765" customFormat="false" ht="13.8" hidden="false" customHeight="false" outlineLevel="0" collapsed="false">
      <c r="A765" s="0" t="n">
        <v>764</v>
      </c>
      <c r="B765" s="1" t="n">
        <v>45019</v>
      </c>
      <c r="C765" s="2" t="n">
        <f aca="false">YEAR(B765)</f>
        <v>2023</v>
      </c>
      <c r="D765" s="2" t="n">
        <f aca="false">WEEKNUM(B765,1)</f>
        <v>14</v>
      </c>
      <c r="E765" s="16" t="s">
        <v>17</v>
      </c>
      <c r="F765" s="16" t="s">
        <v>18</v>
      </c>
      <c r="G765" s="3" t="n">
        <v>23593</v>
      </c>
      <c r="H765" s="3" t="n">
        <v>23628</v>
      </c>
      <c r="I765" s="4" t="n">
        <f aca="false">H765-G765</f>
        <v>35</v>
      </c>
      <c r="J765" s="4" t="n">
        <v>-1</v>
      </c>
      <c r="K765" s="4" t="n">
        <v>55</v>
      </c>
      <c r="L765" s="4" t="n">
        <v>11</v>
      </c>
      <c r="M765" s="4" t="n">
        <f aca="false">rittenfreddie[[#This Row],[Batt.perc.vertrek]]-rittenfreddie[[#This Row],[Batt.perc.aankomst]]</f>
        <v>44</v>
      </c>
      <c r="N765" s="25" t="n">
        <f aca="false">rittenfreddie[[#This Row],[Gereden kilometers]]/rittenfreddie[[#This Row],[Batt.perc.verbruikt]]</f>
        <v>0.795454545454545</v>
      </c>
      <c r="O765" s="6" t="s">
        <v>21</v>
      </c>
      <c r="P765" s="6" t="s">
        <v>34</v>
      </c>
      <c r="Q76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6" customFormat="false" ht="13.8" hidden="false" customHeight="false" outlineLevel="0" collapsed="false">
      <c r="A766" s="0" t="n">
        <v>765</v>
      </c>
      <c r="B766" s="1" t="n">
        <v>45019</v>
      </c>
      <c r="C766" s="2" t="n">
        <f aca="false">YEAR(B766)</f>
        <v>2023</v>
      </c>
      <c r="D766" s="2" t="n">
        <f aca="false">WEEKNUM(B766,1)</f>
        <v>14</v>
      </c>
      <c r="E766" s="16" t="s">
        <v>18</v>
      </c>
      <c r="F766" s="0" t="s">
        <v>17</v>
      </c>
      <c r="G766" s="3" t="n">
        <v>23628</v>
      </c>
      <c r="H766" s="3" t="n">
        <v>23663</v>
      </c>
      <c r="I766" s="4" t="n">
        <f aca="false">H766-G766</f>
        <v>35</v>
      </c>
      <c r="J766" s="4" t="n">
        <v>10</v>
      </c>
      <c r="K766" s="4" t="n">
        <v>100</v>
      </c>
      <c r="L766" s="4" t="n">
        <v>65</v>
      </c>
      <c r="M766" s="4" t="n">
        <f aca="false">rittenfreddie[[#This Row],[Batt.perc.vertrek]]-rittenfreddie[[#This Row],[Batt.perc.aankomst]]</f>
        <v>35</v>
      </c>
      <c r="N766" s="25" t="n">
        <f aca="false">rittenfreddie[[#This Row],[Gereden kilometers]]/rittenfreddie[[#This Row],[Batt.perc.verbruikt]]</f>
        <v>1</v>
      </c>
      <c r="O766" s="6" t="s">
        <v>21</v>
      </c>
      <c r="P766" s="6" t="s">
        <v>34</v>
      </c>
      <c r="Q76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7" customFormat="false" ht="13.8" hidden="false" customHeight="false" outlineLevel="0" collapsed="false">
      <c r="A767" s="0" t="n">
        <v>766</v>
      </c>
      <c r="B767" s="1" t="n">
        <v>45020</v>
      </c>
      <c r="C767" s="2" t="n">
        <f aca="false">YEAR(B767)</f>
        <v>2023</v>
      </c>
      <c r="D767" s="2" t="n">
        <f aca="false">WEEKNUM(B767,1)</f>
        <v>14</v>
      </c>
      <c r="E767" s="16" t="s">
        <v>17</v>
      </c>
      <c r="F767" s="16" t="s">
        <v>18</v>
      </c>
      <c r="G767" s="3" t="n">
        <v>23663</v>
      </c>
      <c r="H767" s="3" t="n">
        <v>23699</v>
      </c>
      <c r="I767" s="4" t="n">
        <f aca="false">H767-G767</f>
        <v>36</v>
      </c>
      <c r="J767" s="4" t="n">
        <v>-2</v>
      </c>
      <c r="K767" s="4" t="n">
        <v>65</v>
      </c>
      <c r="L767" s="4" t="n">
        <v>23</v>
      </c>
      <c r="M767" s="4" t="n">
        <f aca="false">rittenfreddie[[#This Row],[Batt.perc.vertrek]]-rittenfreddie[[#This Row],[Batt.perc.aankomst]]</f>
        <v>42</v>
      </c>
      <c r="N767" s="25" t="n">
        <f aca="false">rittenfreddie[[#This Row],[Gereden kilometers]]/rittenfreddie[[#This Row],[Batt.perc.verbruikt]]</f>
        <v>0.857142857142857</v>
      </c>
      <c r="O767" s="6" t="s">
        <v>21</v>
      </c>
      <c r="P767" s="6" t="s">
        <v>34</v>
      </c>
      <c r="Q76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8" customFormat="false" ht="13.8" hidden="false" customHeight="false" outlineLevel="0" collapsed="false">
      <c r="A768" s="0" t="n">
        <v>767</v>
      </c>
      <c r="B768" s="1" t="n">
        <v>45020</v>
      </c>
      <c r="C768" s="2" t="n">
        <f aca="false">YEAR(B768)</f>
        <v>2023</v>
      </c>
      <c r="D768" s="2" t="n">
        <f aca="false">WEEKNUM(B768,1)</f>
        <v>14</v>
      </c>
      <c r="E768" s="16" t="s">
        <v>18</v>
      </c>
      <c r="F768" s="0" t="s">
        <v>17</v>
      </c>
      <c r="G768" s="3" t="n">
        <v>23699</v>
      </c>
      <c r="H768" s="3" t="n">
        <v>23734</v>
      </c>
      <c r="I768" s="4" t="n">
        <f aca="false">H768-G768</f>
        <v>35</v>
      </c>
      <c r="J768" s="4" t="n">
        <v>12</v>
      </c>
      <c r="K768" s="4" t="n">
        <v>100</v>
      </c>
      <c r="L768" s="4" t="n">
        <v>64</v>
      </c>
      <c r="M768" s="4" t="n">
        <f aca="false">rittenfreddie[[#This Row],[Batt.perc.vertrek]]-rittenfreddie[[#This Row],[Batt.perc.aankomst]]</f>
        <v>36</v>
      </c>
      <c r="N768" s="25" t="n">
        <f aca="false">rittenfreddie[[#This Row],[Gereden kilometers]]/rittenfreddie[[#This Row],[Batt.perc.verbruikt]]</f>
        <v>0.972222222222222</v>
      </c>
      <c r="O768" s="6" t="s">
        <v>21</v>
      </c>
      <c r="P768" s="6" t="s">
        <v>34</v>
      </c>
      <c r="Q76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69" customFormat="false" ht="13.8" hidden="false" customHeight="false" outlineLevel="0" collapsed="false">
      <c r="A769" s="0" t="n">
        <v>768</v>
      </c>
      <c r="B769" s="1" t="n">
        <v>45021</v>
      </c>
      <c r="C769" s="2" t="n">
        <f aca="false">YEAR(B769)</f>
        <v>2023</v>
      </c>
      <c r="D769" s="2" t="n">
        <f aca="false">WEEKNUM(B769,1)</f>
        <v>14</v>
      </c>
      <c r="E769" s="16" t="s">
        <v>17</v>
      </c>
      <c r="F769" s="16" t="s">
        <v>18</v>
      </c>
      <c r="G769" s="3" t="n">
        <v>23734</v>
      </c>
      <c r="H769" s="3" t="n">
        <v>23769</v>
      </c>
      <c r="I769" s="4" t="n">
        <f aca="false">H769-G769</f>
        <v>35</v>
      </c>
      <c r="J769" s="4" t="n">
        <v>-3</v>
      </c>
      <c r="K769" s="4" t="n">
        <v>64</v>
      </c>
      <c r="L769" s="4" t="n">
        <v>21</v>
      </c>
      <c r="M769" s="4" t="n">
        <f aca="false">rittenfreddie[[#This Row],[Batt.perc.vertrek]]-rittenfreddie[[#This Row],[Batt.perc.aankomst]]</f>
        <v>43</v>
      </c>
      <c r="N769" s="25" t="n">
        <f aca="false">rittenfreddie[[#This Row],[Gereden kilometers]]/rittenfreddie[[#This Row],[Batt.perc.verbruikt]]</f>
        <v>0.813953488372093</v>
      </c>
      <c r="O769" s="6" t="s">
        <v>21</v>
      </c>
      <c r="P769" s="6" t="s">
        <v>34</v>
      </c>
      <c r="Q769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0" customFormat="false" ht="13.8" hidden="false" customHeight="false" outlineLevel="0" collapsed="false">
      <c r="A770" s="0" t="n">
        <v>769</v>
      </c>
      <c r="B770" s="1" t="n">
        <v>45021</v>
      </c>
      <c r="C770" s="2" t="n">
        <f aca="false">YEAR(B770)</f>
        <v>2023</v>
      </c>
      <c r="D770" s="2" t="n">
        <f aca="false">WEEKNUM(B770,1)</f>
        <v>14</v>
      </c>
      <c r="E770" s="16" t="s">
        <v>18</v>
      </c>
      <c r="F770" s="0" t="s">
        <v>17</v>
      </c>
      <c r="G770" s="3" t="n">
        <v>23769</v>
      </c>
      <c r="H770" s="3" t="n">
        <v>23805</v>
      </c>
      <c r="I770" s="4" t="n">
        <f aca="false">H770-G770</f>
        <v>36</v>
      </c>
      <c r="J770" s="4" t="n">
        <v>10</v>
      </c>
      <c r="K770" s="4" t="n">
        <v>100</v>
      </c>
      <c r="L770" s="4" t="n">
        <v>62</v>
      </c>
      <c r="M770" s="4" t="n">
        <f aca="false">rittenfreddie[[#This Row],[Batt.perc.vertrek]]-rittenfreddie[[#This Row],[Batt.perc.aankomst]]</f>
        <v>38</v>
      </c>
      <c r="N770" s="25" t="n">
        <f aca="false">rittenfreddie[[#This Row],[Gereden kilometers]]/rittenfreddie[[#This Row],[Batt.perc.verbruikt]]</f>
        <v>0.947368421052632</v>
      </c>
      <c r="O770" s="6" t="s">
        <v>21</v>
      </c>
      <c r="P770" s="6" t="s">
        <v>34</v>
      </c>
      <c r="Q770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1" customFormat="false" ht="13.8" hidden="false" customHeight="false" outlineLevel="0" collapsed="false">
      <c r="A771" s="0" t="n">
        <v>770</v>
      </c>
      <c r="B771" s="1" t="n">
        <v>45022</v>
      </c>
      <c r="C771" s="2" t="n">
        <f aca="false">YEAR(B771)</f>
        <v>2023</v>
      </c>
      <c r="D771" s="2" t="n">
        <f aca="false">WEEKNUM(B771,1)</f>
        <v>14</v>
      </c>
      <c r="E771" s="16" t="s">
        <v>17</v>
      </c>
      <c r="F771" s="16" t="s">
        <v>18</v>
      </c>
      <c r="G771" s="3" t="n">
        <v>23805</v>
      </c>
      <c r="H771" s="3" t="n">
        <v>23840</v>
      </c>
      <c r="I771" s="4" t="n">
        <f aca="false">H771-G771</f>
        <v>35</v>
      </c>
      <c r="J771" s="4" t="n">
        <v>0</v>
      </c>
      <c r="K771" s="4" t="n">
        <v>62</v>
      </c>
      <c r="L771" s="4" t="n">
        <v>20</v>
      </c>
      <c r="M771" s="4" t="n">
        <f aca="false">rittenfreddie[[#This Row],[Batt.perc.vertrek]]-rittenfreddie[[#This Row],[Batt.perc.aankomst]]</f>
        <v>42</v>
      </c>
      <c r="N771" s="25" t="n">
        <f aca="false">rittenfreddie[[#This Row],[Gereden kilometers]]/rittenfreddie[[#This Row],[Batt.perc.verbruikt]]</f>
        <v>0.833333333333333</v>
      </c>
      <c r="O771" s="6" t="s">
        <v>21</v>
      </c>
      <c r="P771" s="6" t="s">
        <v>34</v>
      </c>
      <c r="Q771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2" customFormat="false" ht="13.8" hidden="false" customHeight="false" outlineLevel="0" collapsed="false">
      <c r="A772" s="0" t="n">
        <v>771</v>
      </c>
      <c r="B772" s="1" t="n">
        <v>45022</v>
      </c>
      <c r="C772" s="2" t="n">
        <f aca="false">YEAR(B772)</f>
        <v>2023</v>
      </c>
      <c r="D772" s="2" t="n">
        <f aca="false">WEEKNUM(B772,1)</f>
        <v>14</v>
      </c>
      <c r="E772" s="16" t="s">
        <v>18</v>
      </c>
      <c r="F772" s="0" t="s">
        <v>17</v>
      </c>
      <c r="G772" s="3" t="n">
        <v>23840</v>
      </c>
      <c r="H772" s="3" t="n">
        <v>23875</v>
      </c>
      <c r="I772" s="4" t="n">
        <f aca="false">H772-G772</f>
        <v>35</v>
      </c>
      <c r="J772" s="4" t="n">
        <v>11</v>
      </c>
      <c r="K772" s="4" t="n">
        <v>100</v>
      </c>
      <c r="L772" s="4" t="n">
        <v>56</v>
      </c>
      <c r="M772" s="4" t="n">
        <f aca="false">rittenfreddie[[#This Row],[Batt.perc.vertrek]]-rittenfreddie[[#This Row],[Batt.perc.aankomst]]</f>
        <v>44</v>
      </c>
      <c r="N772" s="25" t="n">
        <f aca="false">rittenfreddie[[#This Row],[Gereden kilometers]]/rittenfreddie[[#This Row],[Batt.perc.verbruikt]]</f>
        <v>0.795454545454545</v>
      </c>
      <c r="O772" s="6" t="s">
        <v>21</v>
      </c>
      <c r="P772" s="6" t="s">
        <v>34</v>
      </c>
      <c r="Q772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3" customFormat="false" ht="13.8" hidden="false" customHeight="false" outlineLevel="0" collapsed="false">
      <c r="A773" s="0" t="n">
        <v>772</v>
      </c>
      <c r="B773" s="1" t="n">
        <v>45027</v>
      </c>
      <c r="C773" s="2" t="n">
        <f aca="false">YEAR(B773)</f>
        <v>2023</v>
      </c>
      <c r="D773" s="2" t="n">
        <f aca="false">WEEKNUM(B773,1)</f>
        <v>15</v>
      </c>
      <c r="E773" s="16" t="s">
        <v>17</v>
      </c>
      <c r="F773" s="16" t="s">
        <v>18</v>
      </c>
      <c r="G773" s="3" t="n">
        <v>23875</v>
      </c>
      <c r="H773" s="3" t="n">
        <v>23910</v>
      </c>
      <c r="I773" s="4" t="n">
        <f aca="false">H773-G773</f>
        <v>35</v>
      </c>
      <c r="J773" s="4" t="n">
        <v>7</v>
      </c>
      <c r="K773" s="4" t="n">
        <v>56</v>
      </c>
      <c r="L773" s="4" t="n">
        <v>14</v>
      </c>
      <c r="M773" s="4" t="n">
        <f aca="false">rittenfreddie[[#This Row],[Batt.perc.vertrek]]-rittenfreddie[[#This Row],[Batt.perc.aankomst]]</f>
        <v>42</v>
      </c>
      <c r="N773" s="25" t="n">
        <f aca="false">rittenfreddie[[#This Row],[Gereden kilometers]]/rittenfreddie[[#This Row],[Batt.perc.verbruikt]]</f>
        <v>0.833333333333333</v>
      </c>
      <c r="O773" s="6" t="s">
        <v>21</v>
      </c>
      <c r="P773" s="6" t="s">
        <v>34</v>
      </c>
      <c r="Q773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4" customFormat="false" ht="13.8" hidden="false" customHeight="false" outlineLevel="0" collapsed="false">
      <c r="A774" s="0" t="n">
        <v>773</v>
      </c>
      <c r="B774" s="1" t="n">
        <v>45027</v>
      </c>
      <c r="C774" s="2" t="n">
        <f aca="false">YEAR(B774)</f>
        <v>2023</v>
      </c>
      <c r="D774" s="2" t="n">
        <f aca="false">WEEKNUM(B774,1)</f>
        <v>15</v>
      </c>
      <c r="E774" s="16" t="s">
        <v>18</v>
      </c>
      <c r="F774" s="0" t="s">
        <v>17</v>
      </c>
      <c r="G774" s="3" t="n">
        <v>23910</v>
      </c>
      <c r="H774" s="3" t="n">
        <v>23945</v>
      </c>
      <c r="I774" s="4" t="n">
        <f aca="false">H774-G774</f>
        <v>35</v>
      </c>
      <c r="J774" s="4" t="n">
        <v>11</v>
      </c>
      <c r="K774" s="4" t="n">
        <v>100</v>
      </c>
      <c r="L774" s="4" t="n">
        <v>59</v>
      </c>
      <c r="M774" s="4" t="n">
        <f aca="false">rittenfreddie[[#This Row],[Batt.perc.vertrek]]-rittenfreddie[[#This Row],[Batt.perc.aankomst]]</f>
        <v>41</v>
      </c>
      <c r="N774" s="25" t="n">
        <f aca="false">rittenfreddie[[#This Row],[Gereden kilometers]]/rittenfreddie[[#This Row],[Batt.perc.verbruikt]]</f>
        <v>0.853658536585366</v>
      </c>
      <c r="O774" s="6" t="s">
        <v>21</v>
      </c>
      <c r="P774" s="6" t="s">
        <v>34</v>
      </c>
      <c r="Q774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5" customFormat="false" ht="13.8" hidden="false" customHeight="false" outlineLevel="0" collapsed="false">
      <c r="A775" s="0" t="n">
        <v>774</v>
      </c>
      <c r="B775" s="1" t="n">
        <v>45028</v>
      </c>
      <c r="C775" s="2" t="n">
        <f aca="false">YEAR(B775)</f>
        <v>2023</v>
      </c>
      <c r="D775" s="2" t="n">
        <f aca="false">WEEKNUM(B775,1)</f>
        <v>15</v>
      </c>
      <c r="E775" s="16" t="s">
        <v>17</v>
      </c>
      <c r="F775" s="16" t="s">
        <v>18</v>
      </c>
      <c r="G775" s="3" t="n">
        <v>23945</v>
      </c>
      <c r="H775" s="3" t="n">
        <v>23981</v>
      </c>
      <c r="I775" s="4" t="n">
        <f aca="false">H775-G775</f>
        <v>36</v>
      </c>
      <c r="J775" s="4" t="n">
        <v>7</v>
      </c>
      <c r="K775" s="4" t="n">
        <v>59</v>
      </c>
      <c r="L775" s="4" t="n">
        <v>17</v>
      </c>
      <c r="M775" s="4" t="n">
        <f aca="false">rittenfreddie[[#This Row],[Batt.perc.vertrek]]-rittenfreddie[[#This Row],[Batt.perc.aankomst]]</f>
        <v>42</v>
      </c>
      <c r="N775" s="25" t="n">
        <f aca="false">rittenfreddie[[#This Row],[Gereden kilometers]]/rittenfreddie[[#This Row],[Batt.perc.verbruikt]]</f>
        <v>0.857142857142857</v>
      </c>
      <c r="O775" s="6" t="s">
        <v>21</v>
      </c>
      <c r="P775" s="6" t="s">
        <v>34</v>
      </c>
      <c r="Q775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6" customFormat="false" ht="13.8" hidden="false" customHeight="false" outlineLevel="0" collapsed="false">
      <c r="A776" s="0" t="n">
        <v>775</v>
      </c>
      <c r="B776" s="1" t="n">
        <v>45028</v>
      </c>
      <c r="C776" s="2" t="n">
        <f aca="false">YEAR(B776)</f>
        <v>2023</v>
      </c>
      <c r="D776" s="2" t="n">
        <f aca="false">WEEKNUM(B776,1)</f>
        <v>15</v>
      </c>
      <c r="E776" s="16" t="s">
        <v>18</v>
      </c>
      <c r="F776" s="0" t="s">
        <v>17</v>
      </c>
      <c r="G776" s="3" t="n">
        <v>23981</v>
      </c>
      <c r="H776" s="3" t="n">
        <v>24016</v>
      </c>
      <c r="I776" s="4" t="n">
        <f aca="false">H776-G776</f>
        <v>35</v>
      </c>
      <c r="J776" s="4" t="n">
        <v>10</v>
      </c>
      <c r="K776" s="4" t="n">
        <v>100</v>
      </c>
      <c r="L776" s="4" t="n">
        <v>60</v>
      </c>
      <c r="M776" s="4" t="n">
        <f aca="false">rittenfreddie[[#This Row],[Batt.perc.vertrek]]-rittenfreddie[[#This Row],[Batt.perc.aankomst]]</f>
        <v>40</v>
      </c>
      <c r="N776" s="25" t="n">
        <f aca="false">rittenfreddie[[#This Row],[Gereden kilometers]]/rittenfreddie[[#This Row],[Batt.perc.verbruikt]]</f>
        <v>0.875</v>
      </c>
      <c r="O776" s="6" t="s">
        <v>21</v>
      </c>
      <c r="P776" s="6" t="s">
        <v>34</v>
      </c>
      <c r="Q776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7" customFormat="false" ht="13.8" hidden="false" customHeight="false" outlineLevel="0" collapsed="false">
      <c r="A777" s="0" t="n">
        <v>776</v>
      </c>
      <c r="B777" s="1" t="n">
        <v>45029</v>
      </c>
      <c r="C777" s="2" t="n">
        <f aca="false">YEAR(B777)</f>
        <v>2023</v>
      </c>
      <c r="D777" s="2" t="n">
        <f aca="false">WEEKNUM(B777,1)</f>
        <v>15</v>
      </c>
      <c r="E777" s="16" t="s">
        <v>17</v>
      </c>
      <c r="F777" s="16" t="s">
        <v>18</v>
      </c>
      <c r="G777" s="3" t="n">
        <v>24016</v>
      </c>
      <c r="H777" s="3" t="n">
        <v>24051</v>
      </c>
      <c r="I777" s="4" t="n">
        <f aca="false">H777-G777</f>
        <v>35</v>
      </c>
      <c r="J777" s="4" t="n">
        <v>7</v>
      </c>
      <c r="K777" s="4" t="n">
        <v>60</v>
      </c>
      <c r="L777" s="4" t="n">
        <v>20</v>
      </c>
      <c r="M777" s="4" t="n">
        <f aca="false">rittenfreddie[[#This Row],[Batt.perc.vertrek]]-rittenfreddie[[#This Row],[Batt.perc.aankomst]]</f>
        <v>40</v>
      </c>
      <c r="N777" s="25" t="n">
        <f aca="false">rittenfreddie[[#This Row],[Gereden kilometers]]/rittenfreddie[[#This Row],[Batt.perc.verbruikt]]</f>
        <v>0.875</v>
      </c>
      <c r="O777" s="6" t="s">
        <v>21</v>
      </c>
      <c r="P777" s="6" t="s">
        <v>34</v>
      </c>
      <c r="Q777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8" customFormat="false" ht="13.8" hidden="false" customHeight="false" outlineLevel="0" collapsed="false">
      <c r="A778" s="0" t="n">
        <v>777</v>
      </c>
      <c r="B778" s="1" t="n">
        <v>45030</v>
      </c>
      <c r="C778" s="2" t="n">
        <f aca="false">YEAR(B778)</f>
        <v>2023</v>
      </c>
      <c r="D778" s="2" t="n">
        <f aca="false">WEEKNUM(B778,1)</f>
        <v>15</v>
      </c>
      <c r="E778" s="16" t="s">
        <v>18</v>
      </c>
      <c r="F778" s="0" t="s">
        <v>17</v>
      </c>
      <c r="G778" s="3" t="n">
        <v>24051</v>
      </c>
      <c r="H778" s="3" t="n">
        <v>24096</v>
      </c>
      <c r="I778" s="4" t="n">
        <f aca="false">H778-G778</f>
        <v>45</v>
      </c>
      <c r="J778" s="4" t="n">
        <v>14</v>
      </c>
      <c r="K778" s="4" t="n">
        <v>100</v>
      </c>
      <c r="L778" s="4" t="n">
        <v>53</v>
      </c>
      <c r="M778" s="4" t="n">
        <f aca="false">rittenfreddie[[#This Row],[Batt.perc.vertrek]]-rittenfreddie[[#This Row],[Batt.perc.aankomst]]</f>
        <v>47</v>
      </c>
      <c r="N778" s="25" t="n">
        <f aca="false">rittenfreddie[[#This Row],[Gereden kilometers]]/rittenfreddie[[#This Row],[Batt.perc.verbruikt]]</f>
        <v>0.957446808510638</v>
      </c>
      <c r="O778" s="6" t="s">
        <v>21</v>
      </c>
      <c r="P778" s="6" t="s">
        <v>34</v>
      </c>
      <c r="Q778" s="6" t="str">
        <f aca="false">IF(AND(rittenfreddie[[#This Row],[Vervoersmiddel]]="Super Soco CPx 2021 electrische scooter",rittenfreddie[[#This Row],[Band type]]="Zomer"),"Cordial","Heidenau K66 M+S")</f>
        <v>Heidenau K66 M+S</v>
      </c>
    </row>
    <row r="779" customFormat="false" ht="13.8" hidden="false" customHeight="false" outlineLevel="0" collapsed="false">
      <c r="A779" s="0" t="n">
        <v>778</v>
      </c>
      <c r="B779" s="1" t="n">
        <v>45033</v>
      </c>
      <c r="C779" s="2" t="n">
        <f aca="false">YEAR(B779)</f>
        <v>2023</v>
      </c>
      <c r="D779" s="2" t="n">
        <f aca="false">WEEKNUM(B779,1)</f>
        <v>16</v>
      </c>
      <c r="E779" s="16" t="s">
        <v>17</v>
      </c>
      <c r="F779" s="16" t="s">
        <v>18</v>
      </c>
      <c r="G779" s="3" t="n">
        <v>24096</v>
      </c>
      <c r="H779" s="3" t="n">
        <v>24130</v>
      </c>
      <c r="I779" s="4" t="n">
        <f aca="false">H779-G779</f>
        <v>34</v>
      </c>
      <c r="J779" s="4" t="n">
        <v>6</v>
      </c>
      <c r="K779" s="4" t="n">
        <v>53</v>
      </c>
      <c r="L779" s="4" t="n">
        <v>7</v>
      </c>
      <c r="M779" s="4" t="n">
        <f aca="false">rittenfreddie[[#This Row],[Batt.perc.vertrek]]-rittenfreddie[[#This Row],[Batt.perc.aankomst]]</f>
        <v>46</v>
      </c>
      <c r="N779" s="25" t="n">
        <f aca="false">rittenfreddie[[#This Row],[Gereden kilometers]]/rittenfreddie[[#This Row],[Batt.perc.verbruikt]]</f>
        <v>0.739130434782609</v>
      </c>
      <c r="O779" s="6" t="s">
        <v>21</v>
      </c>
      <c r="P779" s="6" t="s">
        <v>36</v>
      </c>
      <c r="Q779" s="6" t="str">
        <f aca="false">IF(AND(rittenfreddie[[#This Row],[Vervoersmiddel]]="Super Soco CPx 2021 electrische scooter",rittenfreddie[[#This Row],[Band type]]="Zomer"),"Cordial","Heidenau K66 M+S")</f>
        <v>Cordial</v>
      </c>
    </row>
    <row r="780" customFormat="false" ht="13.8" hidden="false" customHeight="false" outlineLevel="0" collapsed="false">
      <c r="A780" s="0" t="n">
        <v>779</v>
      </c>
      <c r="B780" s="1" t="n">
        <v>45033</v>
      </c>
      <c r="C780" s="2" t="n">
        <f aca="false">YEAR(B780)</f>
        <v>2023</v>
      </c>
      <c r="D780" s="2" t="n">
        <f aca="false">WEEKNUM(B780,1)</f>
        <v>16</v>
      </c>
      <c r="E780" s="16" t="s">
        <v>18</v>
      </c>
      <c r="F780" s="0" t="s">
        <v>17</v>
      </c>
      <c r="G780" s="3" t="n">
        <v>24130</v>
      </c>
      <c r="H780" s="3" t="n">
        <v>24165</v>
      </c>
      <c r="I780" s="4" t="n">
        <f aca="false">H780-G780</f>
        <v>35</v>
      </c>
      <c r="J780" s="4" t="n">
        <v>15</v>
      </c>
      <c r="K780" s="4" t="n">
        <v>100</v>
      </c>
      <c r="L780" s="4" t="n">
        <v>64</v>
      </c>
      <c r="M780" s="4" t="n">
        <f aca="false">rittenfreddie[[#This Row],[Batt.perc.vertrek]]-rittenfreddie[[#This Row],[Batt.perc.aankomst]]</f>
        <v>36</v>
      </c>
      <c r="N780" s="25" t="n">
        <f aca="false">rittenfreddie[[#This Row],[Gereden kilometers]]/rittenfreddie[[#This Row],[Batt.perc.verbruikt]]</f>
        <v>0.972222222222222</v>
      </c>
      <c r="O780" s="6" t="s">
        <v>21</v>
      </c>
      <c r="P780" s="6" t="s">
        <v>36</v>
      </c>
      <c r="Q780" s="6" t="str">
        <f aca="false">IF(AND(rittenfreddie[[#This Row],[Vervoersmiddel]]="Super Soco CPx 2021 electrische scooter",rittenfreddie[[#This Row],[Band type]]="Zomer"),"Cordial","Heidenau K66 M+S")</f>
        <v>Cordial</v>
      </c>
    </row>
    <row r="781" customFormat="false" ht="13.8" hidden="false" customHeight="false" outlineLevel="0" collapsed="false">
      <c r="A781" s="0" t="n">
        <v>780</v>
      </c>
      <c r="B781" s="1" t="n">
        <v>45034</v>
      </c>
      <c r="C781" s="2" t="n">
        <f aca="false">YEAR(B781)</f>
        <v>2023</v>
      </c>
      <c r="D781" s="2" t="n">
        <f aca="false">WEEKNUM(B781,1)</f>
        <v>16</v>
      </c>
      <c r="E781" s="16" t="s">
        <v>17</v>
      </c>
      <c r="F781" s="16" t="s">
        <v>18</v>
      </c>
      <c r="G781" s="3" t="n">
        <v>24165</v>
      </c>
      <c r="H781" s="3" t="n">
        <v>24200</v>
      </c>
      <c r="I781" s="4" t="n">
        <f aca="false">H781-G781</f>
        <v>35</v>
      </c>
      <c r="J781" s="4" t="n">
        <v>6</v>
      </c>
      <c r="K781" s="4" t="n">
        <v>64</v>
      </c>
      <c r="L781" s="4" t="n">
        <v>14</v>
      </c>
      <c r="M781" s="4" t="n">
        <f aca="false">rittenfreddie[[#This Row],[Batt.perc.vertrek]]-rittenfreddie[[#This Row],[Batt.perc.aankomst]]</f>
        <v>50</v>
      </c>
      <c r="N781" s="25" t="n">
        <f aca="false">rittenfreddie[[#This Row],[Gereden kilometers]]/rittenfreddie[[#This Row],[Batt.perc.verbruikt]]</f>
        <v>0.7</v>
      </c>
      <c r="O781" s="6" t="s">
        <v>21</v>
      </c>
      <c r="P781" s="6" t="s">
        <v>36</v>
      </c>
      <c r="Q781" s="6" t="str">
        <f aca="false">IF(AND(rittenfreddie[[#This Row],[Vervoersmiddel]]="Super Soco CPx 2021 electrische scooter",rittenfreddie[[#This Row],[Band type]]="Zomer"),"Cordial","Heidenau K66 M+S")</f>
        <v>Cordial</v>
      </c>
    </row>
    <row r="782" customFormat="false" ht="13.8" hidden="false" customHeight="false" outlineLevel="0" collapsed="false">
      <c r="A782" s="0" t="n">
        <v>781</v>
      </c>
      <c r="B782" s="1" t="n">
        <v>45034</v>
      </c>
      <c r="C782" s="2" t="n">
        <f aca="false">YEAR(B782)</f>
        <v>2023</v>
      </c>
      <c r="D782" s="2" t="n">
        <f aca="false">WEEKNUM(B782,1)</f>
        <v>16</v>
      </c>
      <c r="E782" s="16" t="s">
        <v>18</v>
      </c>
      <c r="F782" s="0" t="s">
        <v>17</v>
      </c>
      <c r="G782" s="3" t="n">
        <v>24200</v>
      </c>
      <c r="H782" s="3" t="n">
        <v>24234</v>
      </c>
      <c r="I782" s="4" t="n">
        <f aca="false">H782-G782</f>
        <v>34</v>
      </c>
      <c r="J782" s="4" t="n">
        <v>16</v>
      </c>
      <c r="K782" s="4" t="n">
        <v>100</v>
      </c>
      <c r="L782" s="4" t="n">
        <v>61</v>
      </c>
      <c r="M782" s="4" t="n">
        <f aca="false">rittenfreddie[[#This Row],[Batt.perc.vertrek]]-rittenfreddie[[#This Row],[Batt.perc.aankomst]]</f>
        <v>39</v>
      </c>
      <c r="N782" s="25" t="n">
        <f aca="false">rittenfreddie[[#This Row],[Gereden kilometers]]/rittenfreddie[[#This Row],[Batt.perc.verbruikt]]</f>
        <v>0.871794871794872</v>
      </c>
      <c r="O782" s="6" t="s">
        <v>21</v>
      </c>
      <c r="P782" s="6" t="s">
        <v>36</v>
      </c>
      <c r="Q782" s="6" t="str">
        <f aca="false">IF(AND(rittenfreddie[[#This Row],[Vervoersmiddel]]="Super Soco CPx 2021 electrische scooter",rittenfreddie[[#This Row],[Band type]]="Zomer"),"Cordial","Heidenau K66 M+S")</f>
        <v>Cordial</v>
      </c>
    </row>
    <row r="783" customFormat="false" ht="13.8" hidden="false" customHeight="false" outlineLevel="0" collapsed="false">
      <c r="A783" s="0" t="n">
        <v>782</v>
      </c>
      <c r="B783" s="1" t="n">
        <v>45035</v>
      </c>
      <c r="C783" s="2" t="n">
        <f aca="false">YEAR(B783)</f>
        <v>2023</v>
      </c>
      <c r="D783" s="2" t="n">
        <f aca="false">WEEKNUM(B783,1)</f>
        <v>16</v>
      </c>
      <c r="E783" s="16" t="s">
        <v>17</v>
      </c>
      <c r="F783" s="16" t="s">
        <v>18</v>
      </c>
      <c r="G783" s="3" t="n">
        <v>24234</v>
      </c>
      <c r="H783" s="3" t="n">
        <v>24269</v>
      </c>
      <c r="I783" s="4" t="n">
        <f aca="false">H783-G783</f>
        <v>35</v>
      </c>
      <c r="J783" s="4" t="n">
        <v>6</v>
      </c>
      <c r="K783" s="4" t="n">
        <v>61</v>
      </c>
      <c r="L783" s="4" t="n">
        <v>14</v>
      </c>
      <c r="M783" s="4" t="n">
        <f aca="false">rittenfreddie[[#This Row],[Batt.perc.vertrek]]-rittenfreddie[[#This Row],[Batt.perc.aankomst]]</f>
        <v>47</v>
      </c>
      <c r="N783" s="25" t="n">
        <f aca="false">rittenfreddie[[#This Row],[Gereden kilometers]]/rittenfreddie[[#This Row],[Batt.perc.verbruikt]]</f>
        <v>0.74468085106383</v>
      </c>
      <c r="O783" s="6" t="s">
        <v>21</v>
      </c>
      <c r="P783" s="6" t="s">
        <v>36</v>
      </c>
      <c r="Q783" s="6" t="str">
        <f aca="false">IF(AND(rittenfreddie[[#This Row],[Vervoersmiddel]]="Super Soco CPx 2021 electrische scooter",rittenfreddie[[#This Row],[Band type]]="Zomer"),"Cordial","Heidenau K66 M+S")</f>
        <v>Cordial</v>
      </c>
    </row>
    <row r="784" customFormat="false" ht="13.8" hidden="false" customHeight="false" outlineLevel="0" collapsed="false">
      <c r="A784" s="0" t="n">
        <v>783</v>
      </c>
      <c r="B784" s="1" t="n">
        <v>45035</v>
      </c>
      <c r="C784" s="2" t="n">
        <f aca="false">YEAR(B784)</f>
        <v>2023</v>
      </c>
      <c r="D784" s="2" t="n">
        <f aca="false">WEEKNUM(B784,1)</f>
        <v>16</v>
      </c>
      <c r="E784" s="16" t="s">
        <v>18</v>
      </c>
      <c r="F784" s="0" t="s">
        <v>17</v>
      </c>
      <c r="G784" s="3" t="n">
        <v>24269</v>
      </c>
      <c r="H784" s="3" t="n">
        <v>24320</v>
      </c>
      <c r="I784" s="4" t="n">
        <f aca="false">H784-G784</f>
        <v>51</v>
      </c>
      <c r="J784" s="4" t="n">
        <v>14</v>
      </c>
      <c r="K784" s="4" t="n">
        <v>100</v>
      </c>
      <c r="L784" s="4" t="n">
        <v>44</v>
      </c>
      <c r="M784" s="4" t="n">
        <f aca="false">rittenfreddie[[#This Row],[Batt.perc.vertrek]]-rittenfreddie[[#This Row],[Batt.perc.aankomst]]</f>
        <v>56</v>
      </c>
      <c r="N784" s="25" t="n">
        <f aca="false">rittenfreddie[[#This Row],[Gereden kilometers]]/rittenfreddie[[#This Row],[Batt.perc.verbruikt]]</f>
        <v>0.910714285714286</v>
      </c>
      <c r="O784" s="6" t="s">
        <v>21</v>
      </c>
      <c r="P784" s="6" t="s">
        <v>36</v>
      </c>
      <c r="Q784" s="6" t="str">
        <f aca="false">IF(AND(rittenfreddie[[#This Row],[Vervoersmiddel]]="Super Soco CPx 2021 electrische scooter",rittenfreddie[[#This Row],[Band type]]="Zomer"),"Cordial","Heidenau K66 M+S")</f>
        <v>Cordial</v>
      </c>
    </row>
    <row r="785" customFormat="false" ht="13.8" hidden="false" customHeight="false" outlineLevel="0" collapsed="false">
      <c r="A785" s="0" t="n">
        <v>784</v>
      </c>
      <c r="B785" s="1" t="n">
        <v>45036</v>
      </c>
      <c r="C785" s="2" t="n">
        <f aca="false">YEAR(B785)</f>
        <v>2023</v>
      </c>
      <c r="D785" s="2" t="n">
        <f aca="false">WEEKNUM(B785,1)</f>
        <v>16</v>
      </c>
      <c r="E785" s="16" t="s">
        <v>17</v>
      </c>
      <c r="F785" s="16" t="s">
        <v>18</v>
      </c>
      <c r="G785" s="3" t="n">
        <v>24320</v>
      </c>
      <c r="H785" s="3" t="n">
        <v>24355</v>
      </c>
      <c r="I785" s="4" t="n">
        <f aca="false">H785-G785</f>
        <v>35</v>
      </c>
      <c r="J785" s="4" t="n">
        <v>7</v>
      </c>
      <c r="K785" s="4" t="n">
        <v>100</v>
      </c>
      <c r="L785" s="4" t="n">
        <v>53</v>
      </c>
      <c r="M785" s="4" t="n">
        <f aca="false">rittenfreddie[[#This Row],[Batt.perc.vertrek]]-rittenfreddie[[#This Row],[Batt.perc.aankomst]]</f>
        <v>47</v>
      </c>
      <c r="N785" s="25" t="n">
        <f aca="false">rittenfreddie[[#This Row],[Gereden kilometers]]/rittenfreddie[[#This Row],[Batt.perc.verbruikt]]</f>
        <v>0.74468085106383</v>
      </c>
      <c r="O785" s="6" t="s">
        <v>21</v>
      </c>
      <c r="P785" s="6" t="s">
        <v>36</v>
      </c>
      <c r="Q785" s="6" t="str">
        <f aca="false">IF(AND(rittenfreddie[[#This Row],[Vervoersmiddel]]="Super Soco CPx 2021 electrische scooter",rittenfreddie[[#This Row],[Band type]]="Zomer"),"Cordial","Heidenau K66 M+S")</f>
        <v>Cordial</v>
      </c>
    </row>
    <row r="786" customFormat="false" ht="13.8" hidden="false" customHeight="false" outlineLevel="0" collapsed="false">
      <c r="A786" s="0" t="n">
        <v>785</v>
      </c>
      <c r="B786" s="1" t="n">
        <v>45036</v>
      </c>
      <c r="C786" s="2" t="n">
        <f aca="false">YEAR(B786)</f>
        <v>2023</v>
      </c>
      <c r="D786" s="2" t="n">
        <f aca="false">WEEKNUM(B786,1)</f>
        <v>16</v>
      </c>
      <c r="E786" s="16" t="s">
        <v>18</v>
      </c>
      <c r="F786" s="0" t="s">
        <v>17</v>
      </c>
      <c r="G786" s="3" t="n">
        <v>24355</v>
      </c>
      <c r="H786" s="3" t="n">
        <v>24389</v>
      </c>
      <c r="I786" s="4" t="n">
        <f aca="false">H786-G786</f>
        <v>34</v>
      </c>
      <c r="J786" s="4" t="n">
        <v>11</v>
      </c>
      <c r="K786" s="4" t="n">
        <v>100</v>
      </c>
      <c r="L786" s="4" t="n">
        <v>60</v>
      </c>
      <c r="M786" s="4" t="n">
        <f aca="false">rittenfreddie[[#This Row],[Batt.perc.vertrek]]-rittenfreddie[[#This Row],[Batt.perc.aankomst]]</f>
        <v>40</v>
      </c>
      <c r="N786" s="25" t="n">
        <f aca="false">rittenfreddie[[#This Row],[Gereden kilometers]]/rittenfreddie[[#This Row],[Batt.perc.verbruikt]]</f>
        <v>0.85</v>
      </c>
      <c r="O786" s="6" t="s">
        <v>21</v>
      </c>
      <c r="P786" s="6" t="s">
        <v>36</v>
      </c>
      <c r="Q786" s="6" t="str">
        <f aca="false">IF(AND(rittenfreddie[[#This Row],[Vervoersmiddel]]="Super Soco CPx 2021 electrische scooter",rittenfreddie[[#This Row],[Band type]]="Zomer"),"Cordial","Heidenau K66 M+S")</f>
        <v>Cordial</v>
      </c>
    </row>
    <row r="787" customFormat="false" ht="13.8" hidden="false" customHeight="false" outlineLevel="0" collapsed="false">
      <c r="A787" s="0" t="n">
        <v>786</v>
      </c>
      <c r="B787" s="1" t="n">
        <v>45037</v>
      </c>
      <c r="C787" s="2" t="n">
        <f aca="false">YEAR(B787)</f>
        <v>2023</v>
      </c>
      <c r="D787" s="2" t="n">
        <f aca="false">WEEKNUM(B787,1)</f>
        <v>16</v>
      </c>
      <c r="E787" s="16" t="s">
        <v>17</v>
      </c>
      <c r="F787" s="16" t="s">
        <v>18</v>
      </c>
      <c r="G787" s="3" t="n">
        <v>24389</v>
      </c>
      <c r="H787" s="3" t="n">
        <v>24424</v>
      </c>
      <c r="I787" s="4" t="n">
        <f aca="false">H787-G787</f>
        <v>35</v>
      </c>
      <c r="J787" s="4" t="s">
        <v>26</v>
      </c>
      <c r="K787" s="4" t="n">
        <v>60</v>
      </c>
      <c r="L787" s="4" t="n">
        <v>12</v>
      </c>
      <c r="M787" s="4" t="n">
        <f aca="false">rittenfreddie[[#This Row],[Batt.perc.vertrek]]-rittenfreddie[[#This Row],[Batt.perc.aankomst]]</f>
        <v>48</v>
      </c>
      <c r="N787" s="25" t="n">
        <f aca="false">rittenfreddie[[#This Row],[Gereden kilometers]]/rittenfreddie[[#This Row],[Batt.perc.verbruikt]]</f>
        <v>0.729166666666667</v>
      </c>
      <c r="O787" s="6" t="s">
        <v>21</v>
      </c>
      <c r="P787" s="6" t="s">
        <v>36</v>
      </c>
      <c r="Q787" s="6" t="str">
        <f aca="false">IF(AND(rittenfreddie[[#This Row],[Vervoersmiddel]]="Super Soco CPx 2021 electrische scooter",rittenfreddie[[#This Row],[Band type]]="Zomer"),"Cordial","Heidenau K66 M+S")</f>
        <v>Cordial</v>
      </c>
    </row>
    <row r="788" customFormat="false" ht="13.8" hidden="false" customHeight="false" outlineLevel="0" collapsed="false">
      <c r="A788" s="0" t="n">
        <v>787</v>
      </c>
      <c r="B788" s="1" t="n">
        <v>45037</v>
      </c>
      <c r="C788" s="2" t="n">
        <f aca="false">YEAR(B788)</f>
        <v>2023</v>
      </c>
      <c r="D788" s="2" t="n">
        <f aca="false">WEEKNUM(B788,1)</f>
        <v>16</v>
      </c>
      <c r="E788" s="16" t="s">
        <v>18</v>
      </c>
      <c r="F788" s="0" t="s">
        <v>17</v>
      </c>
      <c r="G788" s="3" t="n">
        <v>24424</v>
      </c>
      <c r="H788" s="3" t="n">
        <v>24459</v>
      </c>
      <c r="I788" s="4" t="n">
        <f aca="false">H788-G788</f>
        <v>35</v>
      </c>
      <c r="J788" s="4" t="n">
        <v>21</v>
      </c>
      <c r="K788" s="4" t="n">
        <v>100</v>
      </c>
      <c r="L788" s="4" t="n">
        <v>59</v>
      </c>
      <c r="M788" s="4" t="n">
        <f aca="false">rittenfreddie[[#This Row],[Batt.perc.vertrek]]-rittenfreddie[[#This Row],[Batt.perc.aankomst]]</f>
        <v>41</v>
      </c>
      <c r="N788" s="25" t="n">
        <f aca="false">rittenfreddie[[#This Row],[Gereden kilometers]]/rittenfreddie[[#This Row],[Batt.perc.verbruikt]]</f>
        <v>0.853658536585366</v>
      </c>
      <c r="O788" s="6" t="s">
        <v>21</v>
      </c>
      <c r="P788" s="6" t="s">
        <v>36</v>
      </c>
      <c r="Q788" s="6" t="str">
        <f aca="false">IF(AND(rittenfreddie[[#This Row],[Vervoersmiddel]]="Super Soco CPx 2021 electrische scooter",rittenfreddie[[#This Row],[Band type]]="Zomer"),"Cordial","Heidenau K66 M+S")</f>
        <v>Cordial</v>
      </c>
    </row>
    <row r="789" customFormat="false" ht="13.8" hidden="false" customHeight="false" outlineLevel="0" collapsed="false">
      <c r="A789" s="0" t="n">
        <v>788</v>
      </c>
      <c r="B789" s="1" t="n">
        <v>45040</v>
      </c>
      <c r="C789" s="2" t="n">
        <f aca="false">YEAR(B789)</f>
        <v>2023</v>
      </c>
      <c r="D789" s="2" t="n">
        <f aca="false">WEEKNUM(B789,1)</f>
        <v>17</v>
      </c>
      <c r="E789" s="16" t="s">
        <v>17</v>
      </c>
      <c r="F789" s="16" t="s">
        <v>18</v>
      </c>
      <c r="G789" s="3" t="n">
        <v>24484</v>
      </c>
      <c r="H789" s="3" t="n">
        <v>24519</v>
      </c>
      <c r="I789" s="4" t="n">
        <f aca="false">H789-G789</f>
        <v>35</v>
      </c>
      <c r="J789" s="4" t="n">
        <v>7</v>
      </c>
      <c r="K789" s="4" t="n">
        <v>77</v>
      </c>
      <c r="L789" s="4" t="n">
        <v>32</v>
      </c>
      <c r="M789" s="4" t="n">
        <f aca="false">rittenfreddie[[#This Row],[Batt.perc.vertrek]]-rittenfreddie[[#This Row],[Batt.perc.aankomst]]</f>
        <v>45</v>
      </c>
      <c r="N789" s="25" t="n">
        <f aca="false">rittenfreddie[[#This Row],[Gereden kilometers]]/rittenfreddie[[#This Row],[Batt.perc.verbruikt]]</f>
        <v>0.777777777777778</v>
      </c>
      <c r="O789" s="6" t="s">
        <v>21</v>
      </c>
      <c r="P789" s="6" t="s">
        <v>36</v>
      </c>
      <c r="Q789" s="6" t="str">
        <f aca="false">IF(AND(rittenfreddie[[#This Row],[Vervoersmiddel]]="Super Soco CPx 2021 electrische scooter",rittenfreddie[[#This Row],[Band type]]="Zomer"),"Cordial","Heidenau K66 M+S")</f>
        <v>Cordial</v>
      </c>
    </row>
    <row r="790" customFormat="false" ht="13.8" hidden="false" customHeight="false" outlineLevel="0" collapsed="false">
      <c r="A790" s="0" t="n">
        <v>789</v>
      </c>
      <c r="B790" s="1" t="n">
        <v>45040</v>
      </c>
      <c r="C790" s="2" t="n">
        <f aca="false">YEAR(B790)</f>
        <v>2023</v>
      </c>
      <c r="D790" s="2" t="n">
        <f aca="false">WEEKNUM(B790,1)</f>
        <v>17</v>
      </c>
      <c r="E790" s="16" t="s">
        <v>18</v>
      </c>
      <c r="F790" s="0" t="s">
        <v>17</v>
      </c>
      <c r="G790" s="3" t="n">
        <v>24519</v>
      </c>
      <c r="H790" s="3" t="n">
        <v>24553</v>
      </c>
      <c r="I790" s="4" t="n">
        <f aca="false">H790-G790</f>
        <v>34</v>
      </c>
      <c r="J790" s="4" t="n">
        <v>8</v>
      </c>
      <c r="K790" s="4" t="n">
        <v>100</v>
      </c>
      <c r="L790" s="4" t="n">
        <v>57</v>
      </c>
      <c r="M790" s="4" t="n">
        <f aca="false">rittenfreddie[[#This Row],[Batt.perc.vertrek]]-rittenfreddie[[#This Row],[Batt.perc.aankomst]]</f>
        <v>43</v>
      </c>
      <c r="N790" s="25" t="n">
        <f aca="false">rittenfreddie[[#This Row],[Gereden kilometers]]/rittenfreddie[[#This Row],[Batt.perc.verbruikt]]</f>
        <v>0.790697674418605</v>
      </c>
      <c r="O790" s="6" t="s">
        <v>21</v>
      </c>
      <c r="P790" s="6" t="s">
        <v>36</v>
      </c>
      <c r="Q790" s="6" t="str">
        <f aca="false">IF(AND(rittenfreddie[[#This Row],[Vervoersmiddel]]="Super Soco CPx 2021 electrische scooter",rittenfreddie[[#This Row],[Band type]]="Zomer"),"Cordial","Heidenau K66 M+S")</f>
        <v>Cordial</v>
      </c>
    </row>
    <row r="791" customFormat="false" ht="13.8" hidden="false" customHeight="false" outlineLevel="0" collapsed="false">
      <c r="A791" s="0" t="n">
        <v>790</v>
      </c>
      <c r="B791" s="1" t="n">
        <v>45041</v>
      </c>
      <c r="C791" s="2" t="n">
        <f aca="false">YEAR(B791)</f>
        <v>2023</v>
      </c>
      <c r="D791" s="2" t="n">
        <f aca="false">WEEKNUM(B791,1)</f>
        <v>17</v>
      </c>
      <c r="E791" s="16" t="s">
        <v>17</v>
      </c>
      <c r="F791" s="16" t="s">
        <v>18</v>
      </c>
      <c r="G791" s="3" t="n">
        <v>24553</v>
      </c>
      <c r="H791" s="3" t="n">
        <v>24588</v>
      </c>
      <c r="I791" s="4" t="n">
        <f aca="false">H791-G791</f>
        <v>35</v>
      </c>
      <c r="J791" s="4" t="n">
        <v>4</v>
      </c>
      <c r="K791" s="4" t="n">
        <v>57</v>
      </c>
      <c r="L791" s="4" t="n">
        <v>12</v>
      </c>
      <c r="M791" s="4" t="n">
        <f aca="false">rittenfreddie[[#This Row],[Batt.perc.vertrek]]-rittenfreddie[[#This Row],[Batt.perc.aankomst]]</f>
        <v>45</v>
      </c>
      <c r="N791" s="25" t="n">
        <f aca="false">rittenfreddie[[#This Row],[Gereden kilometers]]/rittenfreddie[[#This Row],[Batt.perc.verbruikt]]</f>
        <v>0.777777777777778</v>
      </c>
      <c r="O791" s="6" t="s">
        <v>21</v>
      </c>
      <c r="P791" s="6" t="s">
        <v>36</v>
      </c>
      <c r="Q791" s="6" t="str">
        <f aca="false">IF(AND(rittenfreddie[[#This Row],[Vervoersmiddel]]="Super Soco CPx 2021 electrische scooter",rittenfreddie[[#This Row],[Band type]]="Zomer"),"Cordial","Heidenau K66 M+S")</f>
        <v>Cordial</v>
      </c>
    </row>
    <row r="792" customFormat="false" ht="13.8" hidden="false" customHeight="false" outlineLevel="0" collapsed="false">
      <c r="A792" s="0" t="n">
        <v>791</v>
      </c>
      <c r="B792" s="1" t="n">
        <v>45041</v>
      </c>
      <c r="C792" s="2" t="n">
        <f aca="false">YEAR(B792)</f>
        <v>2023</v>
      </c>
      <c r="D792" s="2" t="n">
        <f aca="false">WEEKNUM(B792,1)</f>
        <v>17</v>
      </c>
      <c r="E792" s="16" t="s">
        <v>18</v>
      </c>
      <c r="F792" s="0" t="s">
        <v>17</v>
      </c>
      <c r="G792" s="3" t="n">
        <v>24588</v>
      </c>
      <c r="H792" s="3" t="n">
        <v>24623</v>
      </c>
      <c r="I792" s="4" t="n">
        <f aca="false">H792-G792</f>
        <v>35</v>
      </c>
      <c r="J792" s="4" t="n">
        <v>9</v>
      </c>
      <c r="K792" s="4" t="n">
        <v>100</v>
      </c>
      <c r="L792" s="4" t="n">
        <v>60</v>
      </c>
      <c r="M792" s="4" t="n">
        <f aca="false">rittenfreddie[[#This Row],[Batt.perc.vertrek]]-rittenfreddie[[#This Row],[Batt.perc.aankomst]]</f>
        <v>40</v>
      </c>
      <c r="N792" s="25" t="n">
        <f aca="false">rittenfreddie[[#This Row],[Gereden kilometers]]/rittenfreddie[[#This Row],[Batt.perc.verbruikt]]</f>
        <v>0.875</v>
      </c>
      <c r="O792" s="6" t="s">
        <v>21</v>
      </c>
      <c r="P792" s="6" t="s">
        <v>36</v>
      </c>
      <c r="Q792" s="6" t="str">
        <f aca="false">IF(AND(rittenfreddie[[#This Row],[Vervoersmiddel]]="Super Soco CPx 2021 electrische scooter",rittenfreddie[[#This Row],[Band type]]="Zomer"),"Cordial","Heidenau K66 M+S")</f>
        <v>Cordial</v>
      </c>
    </row>
    <row r="793" customFormat="false" ht="13.8" hidden="false" customHeight="false" outlineLevel="0" collapsed="false">
      <c r="A793" s="0" t="n">
        <v>792</v>
      </c>
      <c r="B793" s="1" t="n">
        <v>45042</v>
      </c>
      <c r="C793" s="2" t="n">
        <f aca="false">YEAR(B793)</f>
        <v>2023</v>
      </c>
      <c r="D793" s="2" t="n">
        <f aca="false">WEEKNUM(B793,1)</f>
        <v>17</v>
      </c>
      <c r="E793" s="16" t="s">
        <v>17</v>
      </c>
      <c r="F793" s="16" t="s">
        <v>18</v>
      </c>
      <c r="G793" s="3" t="n">
        <v>24623</v>
      </c>
      <c r="H793" s="3" t="n">
        <v>24657</v>
      </c>
      <c r="I793" s="4" t="n">
        <f aca="false">H793-G793</f>
        <v>34</v>
      </c>
      <c r="J793" s="4" t="n">
        <v>2</v>
      </c>
      <c r="K793" s="4" t="n">
        <v>60</v>
      </c>
      <c r="L793" s="4" t="n">
        <v>13</v>
      </c>
      <c r="M793" s="4" t="n">
        <f aca="false">rittenfreddie[[#This Row],[Batt.perc.vertrek]]-rittenfreddie[[#This Row],[Batt.perc.aankomst]]</f>
        <v>47</v>
      </c>
      <c r="N793" s="25" t="n">
        <f aca="false">rittenfreddie[[#This Row],[Gereden kilometers]]/rittenfreddie[[#This Row],[Batt.perc.verbruikt]]</f>
        <v>0.723404255319149</v>
      </c>
      <c r="O793" s="6" t="s">
        <v>21</v>
      </c>
      <c r="P793" s="6" t="s">
        <v>36</v>
      </c>
      <c r="Q793" s="6" t="str">
        <f aca="false">IF(AND(rittenfreddie[[#This Row],[Vervoersmiddel]]="Super Soco CPx 2021 electrische scooter",rittenfreddie[[#This Row],[Band type]]="Zomer"),"Cordial","Heidenau K66 M+S")</f>
        <v>Cordial</v>
      </c>
    </row>
    <row r="794" customFormat="false" ht="13.8" hidden="false" customHeight="false" outlineLevel="0" collapsed="false">
      <c r="A794" s="0" t="n">
        <v>793</v>
      </c>
      <c r="B794" s="1" t="n">
        <v>45042</v>
      </c>
      <c r="C794" s="2" t="n">
        <f aca="false">YEAR(B794)</f>
        <v>2023</v>
      </c>
      <c r="D794" s="2" t="n">
        <f aca="false">WEEKNUM(B794,1)</f>
        <v>17</v>
      </c>
      <c r="E794" s="16" t="s">
        <v>18</v>
      </c>
      <c r="F794" s="0" t="s">
        <v>17</v>
      </c>
      <c r="G794" s="3" t="n">
        <v>24657</v>
      </c>
      <c r="H794" s="3" t="n">
        <v>24694</v>
      </c>
      <c r="I794" s="4" t="n">
        <f aca="false">H794-G794</f>
        <v>37</v>
      </c>
      <c r="J794" s="4" t="n">
        <v>5</v>
      </c>
      <c r="K794" s="4" t="n">
        <v>100</v>
      </c>
      <c r="L794" s="4" t="n">
        <v>59</v>
      </c>
      <c r="M794" s="4" t="n">
        <f aca="false">rittenfreddie[[#This Row],[Batt.perc.vertrek]]-rittenfreddie[[#This Row],[Batt.perc.aankomst]]</f>
        <v>41</v>
      </c>
      <c r="N794" s="25" t="n">
        <f aca="false">rittenfreddie[[#This Row],[Gereden kilometers]]/rittenfreddie[[#This Row],[Batt.perc.verbruikt]]</f>
        <v>0.902439024390244</v>
      </c>
      <c r="O794" s="6" t="s">
        <v>21</v>
      </c>
      <c r="P794" s="6" t="s">
        <v>36</v>
      </c>
      <c r="Q794" s="6" t="str">
        <f aca="false">IF(AND(rittenfreddie[[#This Row],[Vervoersmiddel]]="Super Soco CPx 2021 electrische scooter",rittenfreddie[[#This Row],[Band type]]="Zomer"),"Cordial","Heidenau K66 M+S")</f>
        <v>Cordial</v>
      </c>
    </row>
    <row r="795" customFormat="false" ht="13.8" hidden="false" customHeight="false" outlineLevel="0" collapsed="false">
      <c r="A795" s="0" t="n">
        <v>794</v>
      </c>
      <c r="B795" s="1" t="n">
        <v>45047</v>
      </c>
      <c r="C795" s="2" t="n">
        <f aca="false">YEAR(B795)</f>
        <v>2023</v>
      </c>
      <c r="D795" s="2" t="n">
        <f aca="false">WEEKNUM(B795,1)</f>
        <v>18</v>
      </c>
      <c r="E795" s="16" t="s">
        <v>17</v>
      </c>
      <c r="F795" s="16" t="s">
        <v>18</v>
      </c>
      <c r="G795" s="3" t="n">
        <v>24694</v>
      </c>
      <c r="H795" s="3" t="n">
        <v>24729</v>
      </c>
      <c r="I795" s="4" t="n">
        <f aca="false">H795-G795</f>
        <v>35</v>
      </c>
      <c r="J795" s="4" t="n">
        <v>6</v>
      </c>
      <c r="K795" s="4" t="n">
        <v>59</v>
      </c>
      <c r="L795" s="4" t="n">
        <v>14</v>
      </c>
      <c r="M795" s="4" t="n">
        <f aca="false">rittenfreddie[[#This Row],[Batt.perc.vertrek]]-rittenfreddie[[#This Row],[Batt.perc.aankomst]]</f>
        <v>45</v>
      </c>
      <c r="N795" s="25" t="n">
        <f aca="false">rittenfreddie[[#This Row],[Gereden kilometers]]/rittenfreddie[[#This Row],[Batt.perc.verbruikt]]</f>
        <v>0.777777777777778</v>
      </c>
      <c r="O795" s="6" t="s">
        <v>21</v>
      </c>
      <c r="P795" s="6" t="s">
        <v>36</v>
      </c>
      <c r="Q795" s="6" t="str">
        <f aca="false">IF(AND(rittenfreddie[[#This Row],[Vervoersmiddel]]="Super Soco CPx 2021 electrische scooter",rittenfreddie[[#This Row],[Band type]]="Zomer"),"Cordial","Heidenau K66 M+S")</f>
        <v>Cordial</v>
      </c>
    </row>
    <row r="796" customFormat="false" ht="13.8" hidden="false" customHeight="false" outlineLevel="0" collapsed="false">
      <c r="A796" s="0" t="n">
        <v>795</v>
      </c>
      <c r="B796" s="1" t="n">
        <v>45047</v>
      </c>
      <c r="C796" s="2" t="n">
        <f aca="false">YEAR(B796)</f>
        <v>2023</v>
      </c>
      <c r="D796" s="2" t="n">
        <f aca="false">WEEKNUM(B796,1)</f>
        <v>18</v>
      </c>
      <c r="E796" s="16" t="s">
        <v>18</v>
      </c>
      <c r="F796" s="0" t="s">
        <v>17</v>
      </c>
      <c r="G796" s="3" t="n">
        <v>24729</v>
      </c>
      <c r="H796" s="3" t="n">
        <v>24763</v>
      </c>
      <c r="I796" s="4" t="n">
        <f aca="false">H796-G796</f>
        <v>34</v>
      </c>
      <c r="J796" s="4" t="n">
        <v>17</v>
      </c>
      <c r="K796" s="4" t="n">
        <v>100</v>
      </c>
      <c r="L796" s="4" t="n">
        <v>64</v>
      </c>
      <c r="M796" s="4" t="n">
        <f aca="false">rittenfreddie[[#This Row],[Batt.perc.vertrek]]-rittenfreddie[[#This Row],[Batt.perc.aankomst]]</f>
        <v>36</v>
      </c>
      <c r="N796" s="25" t="n">
        <f aca="false">rittenfreddie[[#This Row],[Gereden kilometers]]/rittenfreddie[[#This Row],[Batt.perc.verbruikt]]</f>
        <v>0.944444444444444</v>
      </c>
      <c r="O796" s="6" t="s">
        <v>21</v>
      </c>
      <c r="P796" s="6" t="s">
        <v>36</v>
      </c>
      <c r="Q796" s="6" t="str">
        <f aca="false">IF(AND(rittenfreddie[[#This Row],[Vervoersmiddel]]="Super Soco CPx 2021 electrische scooter",rittenfreddie[[#This Row],[Band type]]="Zomer"),"Cordial","Heidenau K66 M+S")</f>
        <v>Cordial</v>
      </c>
    </row>
    <row r="797" customFormat="false" ht="13.8" hidden="false" customHeight="false" outlineLevel="0" collapsed="false">
      <c r="A797" s="0" t="n">
        <v>796</v>
      </c>
      <c r="B797" s="1" t="n">
        <v>45048</v>
      </c>
      <c r="C797" s="2" t="n">
        <f aca="false">YEAR(B797)</f>
        <v>2023</v>
      </c>
      <c r="D797" s="2" t="n">
        <f aca="false">WEEKNUM(B797,1)</f>
        <v>18</v>
      </c>
      <c r="E797" s="16" t="s">
        <v>17</v>
      </c>
      <c r="F797" s="16" t="s">
        <v>18</v>
      </c>
      <c r="G797" s="3" t="n">
        <v>24782</v>
      </c>
      <c r="H797" s="3" t="n">
        <v>24817</v>
      </c>
      <c r="I797" s="4" t="n">
        <f aca="false">H797-G797</f>
        <v>35</v>
      </c>
      <c r="J797" s="4" t="n">
        <v>7</v>
      </c>
      <c r="K797" s="4" t="n">
        <v>100</v>
      </c>
      <c r="L797" s="4" t="n">
        <v>56</v>
      </c>
      <c r="M797" s="4" t="n">
        <f aca="false">rittenfreddie[[#This Row],[Batt.perc.vertrek]]-rittenfreddie[[#This Row],[Batt.perc.aankomst]]</f>
        <v>44</v>
      </c>
      <c r="N797" s="25" t="n">
        <f aca="false">rittenfreddie[[#This Row],[Gereden kilometers]]/rittenfreddie[[#This Row],[Batt.perc.verbruikt]]</f>
        <v>0.795454545454545</v>
      </c>
      <c r="O797" s="6" t="s">
        <v>21</v>
      </c>
      <c r="P797" s="6" t="s">
        <v>36</v>
      </c>
      <c r="Q797" s="6" t="str">
        <f aca="false">IF(AND(rittenfreddie[[#This Row],[Vervoersmiddel]]="Super Soco CPx 2021 electrische scooter",rittenfreddie[[#This Row],[Band type]]="Zomer"),"Cordial","Heidenau K66 M+S")</f>
        <v>Cordial</v>
      </c>
    </row>
    <row r="798" customFormat="false" ht="13.8" hidden="false" customHeight="false" outlineLevel="0" collapsed="false">
      <c r="A798" s="0" t="n">
        <v>797</v>
      </c>
      <c r="B798" s="1" t="n">
        <v>45049</v>
      </c>
      <c r="C798" s="2" t="n">
        <f aca="false">YEAR(B798)</f>
        <v>2023</v>
      </c>
      <c r="D798" s="2" t="n">
        <f aca="false">WEEKNUM(B798,1)</f>
        <v>18</v>
      </c>
      <c r="E798" s="16" t="s">
        <v>18</v>
      </c>
      <c r="F798" s="0" t="s">
        <v>17</v>
      </c>
      <c r="G798" s="3" t="n">
        <v>24817</v>
      </c>
      <c r="H798" s="3" t="n">
        <v>24852</v>
      </c>
      <c r="I798" s="4" t="n">
        <f aca="false">H798-G798</f>
        <v>35</v>
      </c>
      <c r="J798" s="4" t="n">
        <v>14</v>
      </c>
      <c r="K798" s="4" t="n">
        <v>100</v>
      </c>
      <c r="L798" s="4" t="n">
        <v>63</v>
      </c>
      <c r="M798" s="4" t="n">
        <f aca="false">rittenfreddie[[#This Row],[Batt.perc.vertrek]]-rittenfreddie[[#This Row],[Batt.perc.aankomst]]</f>
        <v>37</v>
      </c>
      <c r="N798" s="25" t="n">
        <f aca="false">rittenfreddie[[#This Row],[Gereden kilometers]]/rittenfreddie[[#This Row],[Batt.perc.verbruikt]]</f>
        <v>0.945945945945946</v>
      </c>
      <c r="O798" s="6" t="s">
        <v>21</v>
      </c>
      <c r="P798" s="6" t="s">
        <v>36</v>
      </c>
      <c r="Q798" s="6" t="str">
        <f aca="false">IF(AND(rittenfreddie[[#This Row],[Vervoersmiddel]]="Super Soco CPx 2021 electrische scooter",rittenfreddie[[#This Row],[Band type]]="Zomer"),"Cordial","Heidenau K66 M+S")</f>
        <v>Cordial</v>
      </c>
    </row>
    <row r="799" customFormat="false" ht="13.8" hidden="false" customHeight="false" outlineLevel="0" collapsed="false">
      <c r="A799" s="0" t="n">
        <v>798</v>
      </c>
      <c r="B799" s="1" t="n">
        <v>45050</v>
      </c>
      <c r="C799" s="2" t="n">
        <f aca="false">YEAR(B799)</f>
        <v>2023</v>
      </c>
      <c r="D799" s="2" t="n">
        <f aca="false">WEEKNUM(B799,1)</f>
        <v>18</v>
      </c>
      <c r="E799" s="16" t="s">
        <v>17</v>
      </c>
      <c r="F799" s="16" t="s">
        <v>18</v>
      </c>
      <c r="G799" s="3" t="n">
        <v>24852</v>
      </c>
      <c r="H799" s="3" t="n">
        <v>24887</v>
      </c>
      <c r="I799" s="4" t="n">
        <f aca="false">H799-G799</f>
        <v>35</v>
      </c>
      <c r="J799" s="4" t="n">
        <v>6</v>
      </c>
      <c r="K799" s="4" t="n">
        <v>63</v>
      </c>
      <c r="L799" s="4" t="n">
        <v>15</v>
      </c>
      <c r="M799" s="4" t="n">
        <f aca="false">rittenfreddie[[#This Row],[Batt.perc.vertrek]]-rittenfreddie[[#This Row],[Batt.perc.aankomst]]</f>
        <v>48</v>
      </c>
      <c r="N799" s="25" t="n">
        <f aca="false">rittenfreddie[[#This Row],[Gereden kilometers]]/rittenfreddie[[#This Row],[Batt.perc.verbruikt]]</f>
        <v>0.729166666666667</v>
      </c>
      <c r="O799" s="6" t="s">
        <v>21</v>
      </c>
      <c r="P799" s="6" t="s">
        <v>36</v>
      </c>
      <c r="Q799" s="6" t="str">
        <f aca="false">IF(AND(rittenfreddie[[#This Row],[Vervoersmiddel]]="Super Soco CPx 2021 electrische scooter",rittenfreddie[[#This Row],[Band type]]="Zomer"),"Cordial","Heidenau K66 M+S")</f>
        <v>Cordial</v>
      </c>
    </row>
    <row r="800" customFormat="false" ht="13.8" hidden="false" customHeight="false" outlineLevel="0" collapsed="false">
      <c r="A800" s="0" t="n">
        <v>799</v>
      </c>
      <c r="B800" s="1" t="n">
        <v>45050</v>
      </c>
      <c r="C800" s="2" t="n">
        <f aca="false">YEAR(B800)</f>
        <v>2023</v>
      </c>
      <c r="D800" s="2" t="n">
        <f aca="false">WEEKNUM(B800,1)</f>
        <v>18</v>
      </c>
      <c r="E800" s="16" t="s">
        <v>18</v>
      </c>
      <c r="F800" s="0" t="s">
        <v>17</v>
      </c>
      <c r="G800" s="3" t="n">
        <v>24887</v>
      </c>
      <c r="H800" s="3" t="n">
        <v>24922</v>
      </c>
      <c r="I800" s="4" t="n">
        <f aca="false">H800-G800</f>
        <v>35</v>
      </c>
      <c r="J800" s="4" t="n">
        <v>17</v>
      </c>
      <c r="K800" s="4" t="n">
        <v>100</v>
      </c>
      <c r="L800" s="4" t="n">
        <v>60</v>
      </c>
      <c r="M800" s="4" t="n">
        <f aca="false">rittenfreddie[[#This Row],[Batt.perc.vertrek]]-rittenfreddie[[#This Row],[Batt.perc.aankomst]]</f>
        <v>40</v>
      </c>
      <c r="N800" s="25" t="n">
        <f aca="false">rittenfreddie[[#This Row],[Gereden kilometers]]/rittenfreddie[[#This Row],[Batt.perc.verbruikt]]</f>
        <v>0.875</v>
      </c>
      <c r="O800" s="6" t="s">
        <v>21</v>
      </c>
      <c r="P800" s="6" t="s">
        <v>36</v>
      </c>
      <c r="Q800" s="6" t="str">
        <f aca="false">IF(AND(rittenfreddie[[#This Row],[Vervoersmiddel]]="Super Soco CPx 2021 electrische scooter",rittenfreddie[[#This Row],[Band type]]="Zomer"),"Cordial","Heidenau K66 M+S")</f>
        <v>Cordial</v>
      </c>
    </row>
    <row r="801" customFormat="false" ht="13.8" hidden="false" customHeight="false" outlineLevel="0" collapsed="false">
      <c r="A801" s="0" t="n">
        <v>800</v>
      </c>
      <c r="B801" s="1" t="n">
        <v>45051</v>
      </c>
      <c r="C801" s="2" t="n">
        <f aca="false">YEAR(B801)</f>
        <v>2023</v>
      </c>
      <c r="D801" s="2" t="n">
        <f aca="false">WEEKNUM(B801,1)</f>
        <v>18</v>
      </c>
      <c r="E801" s="16" t="s">
        <v>17</v>
      </c>
      <c r="F801" s="16" t="s">
        <v>18</v>
      </c>
      <c r="G801" s="3" t="n">
        <v>24922</v>
      </c>
      <c r="H801" s="3" t="n">
        <v>24956</v>
      </c>
      <c r="I801" s="4" t="n">
        <f aca="false">H801-G801</f>
        <v>34</v>
      </c>
      <c r="J801" s="4" t="n">
        <v>10</v>
      </c>
      <c r="K801" s="4" t="n">
        <v>60</v>
      </c>
      <c r="L801" s="4" t="n">
        <v>15</v>
      </c>
      <c r="M801" s="4" t="n">
        <f aca="false">rittenfreddie[[#This Row],[Batt.perc.vertrek]]-rittenfreddie[[#This Row],[Batt.perc.aankomst]]</f>
        <v>45</v>
      </c>
      <c r="N801" s="25" t="n">
        <f aca="false">rittenfreddie[[#This Row],[Gereden kilometers]]/rittenfreddie[[#This Row],[Batt.perc.verbruikt]]</f>
        <v>0.755555555555556</v>
      </c>
      <c r="O801" s="6" t="s">
        <v>21</v>
      </c>
      <c r="P801" s="6" t="s">
        <v>36</v>
      </c>
      <c r="Q801" s="6" t="str">
        <f aca="false">IF(AND(rittenfreddie[[#This Row],[Vervoersmiddel]]="Super Soco CPx 2021 electrische scooter",rittenfreddie[[#This Row],[Band type]]="Zomer"),"Cordial","Heidenau K66 M+S")</f>
        <v>Cordial</v>
      </c>
    </row>
    <row r="802" customFormat="false" ht="13.8" hidden="false" customHeight="false" outlineLevel="0" collapsed="false">
      <c r="A802" s="0" t="n">
        <v>801</v>
      </c>
      <c r="B802" s="1" t="n">
        <v>45051</v>
      </c>
      <c r="C802" s="2" t="n">
        <f aca="false">YEAR(B802)</f>
        <v>2023</v>
      </c>
      <c r="D802" s="2" t="n">
        <f aca="false">WEEKNUM(B802,1)</f>
        <v>18</v>
      </c>
      <c r="E802" s="16" t="s">
        <v>18</v>
      </c>
      <c r="F802" s="0" t="s">
        <v>17</v>
      </c>
      <c r="G802" s="3" t="n">
        <v>24956</v>
      </c>
      <c r="H802" s="3" t="n">
        <v>25008</v>
      </c>
      <c r="I802" s="4" t="n">
        <f aca="false">H802-G802</f>
        <v>52</v>
      </c>
      <c r="J802" s="4" t="n">
        <v>12</v>
      </c>
      <c r="K802" s="4" t="n">
        <v>100</v>
      </c>
      <c r="L802" s="4" t="n">
        <v>34</v>
      </c>
      <c r="M802" s="4" t="n">
        <f aca="false">rittenfreddie[[#This Row],[Batt.perc.vertrek]]-rittenfreddie[[#This Row],[Batt.perc.aankomst]]</f>
        <v>66</v>
      </c>
      <c r="N802" s="25" t="n">
        <f aca="false">rittenfreddie[[#This Row],[Gereden kilometers]]/rittenfreddie[[#This Row],[Batt.perc.verbruikt]]</f>
        <v>0.787878787878788</v>
      </c>
      <c r="O802" s="6" t="s">
        <v>21</v>
      </c>
      <c r="P802" s="6" t="s">
        <v>36</v>
      </c>
      <c r="Q802" s="6" t="str">
        <f aca="false">IF(AND(rittenfreddie[[#This Row],[Vervoersmiddel]]="Super Soco CPx 2021 electrische scooter",rittenfreddie[[#This Row],[Band type]]="Zomer"),"Cordial","Heidenau K66 M+S")</f>
        <v>Cordial</v>
      </c>
    </row>
    <row r="803" customFormat="false" ht="13.8" hidden="false" customHeight="false" outlineLevel="0" collapsed="false">
      <c r="A803" s="0" t="n">
        <v>802</v>
      </c>
      <c r="B803" s="1" t="n">
        <v>45054</v>
      </c>
      <c r="C803" s="2" t="n">
        <f aca="false">YEAR(B803)</f>
        <v>2023</v>
      </c>
      <c r="D803" s="2" t="n">
        <f aca="false">WEEKNUM(B803,1)</f>
        <v>19</v>
      </c>
      <c r="E803" s="16" t="s">
        <v>17</v>
      </c>
      <c r="F803" s="16" t="s">
        <v>18</v>
      </c>
      <c r="G803" s="3" t="n">
        <v>25008</v>
      </c>
      <c r="H803" s="3" t="n">
        <v>25042</v>
      </c>
      <c r="I803" s="4" t="n">
        <f aca="false">H803-G803</f>
        <v>34</v>
      </c>
      <c r="J803" s="4" t="n">
        <v>10</v>
      </c>
      <c r="K803" s="4" t="n">
        <v>100</v>
      </c>
      <c r="L803" s="4" t="n">
        <v>59</v>
      </c>
      <c r="M803" s="4" t="n">
        <f aca="false">rittenfreddie[[#This Row],[Batt.perc.vertrek]]-rittenfreddie[[#This Row],[Batt.perc.aankomst]]</f>
        <v>41</v>
      </c>
      <c r="N803" s="25" t="n">
        <f aca="false">rittenfreddie[[#This Row],[Gereden kilometers]]/rittenfreddie[[#This Row],[Batt.perc.verbruikt]]</f>
        <v>0.829268292682927</v>
      </c>
      <c r="O803" s="6" t="s">
        <v>21</v>
      </c>
      <c r="P803" s="6" t="s">
        <v>36</v>
      </c>
      <c r="Q803" s="6" t="str">
        <f aca="false">IF(AND(rittenfreddie[[#This Row],[Vervoersmiddel]]="Super Soco CPx 2021 electrische scooter",rittenfreddie[[#This Row],[Band type]]="Zomer"),"Cordial","Heidenau K66 M+S")</f>
        <v>Cordial</v>
      </c>
    </row>
    <row r="804" customFormat="false" ht="13.8" hidden="false" customHeight="false" outlineLevel="0" collapsed="false">
      <c r="A804" s="0" t="n">
        <v>803</v>
      </c>
      <c r="B804" s="1" t="n">
        <v>45054</v>
      </c>
      <c r="C804" s="2" t="n">
        <f aca="false">YEAR(B804)</f>
        <v>2023</v>
      </c>
      <c r="D804" s="2" t="n">
        <f aca="false">WEEKNUM(B804,1)</f>
        <v>19</v>
      </c>
      <c r="E804" s="16" t="s">
        <v>18</v>
      </c>
      <c r="F804" s="0" t="s">
        <v>17</v>
      </c>
      <c r="G804" s="3" t="n">
        <v>25042</v>
      </c>
      <c r="H804" s="3" t="n">
        <v>25077</v>
      </c>
      <c r="I804" s="4" t="n">
        <f aca="false">H804-G804</f>
        <v>35</v>
      </c>
      <c r="J804" s="4" t="n">
        <v>19</v>
      </c>
      <c r="K804" s="4" t="n">
        <v>100</v>
      </c>
      <c r="L804" s="4" t="n">
        <v>58</v>
      </c>
      <c r="M804" s="4" t="n">
        <f aca="false">rittenfreddie[[#This Row],[Batt.perc.vertrek]]-rittenfreddie[[#This Row],[Batt.perc.aankomst]]</f>
        <v>42</v>
      </c>
      <c r="N804" s="25" t="n">
        <f aca="false">rittenfreddie[[#This Row],[Gereden kilometers]]/rittenfreddie[[#This Row],[Batt.perc.verbruikt]]</f>
        <v>0.833333333333333</v>
      </c>
      <c r="O804" s="6" t="s">
        <v>21</v>
      </c>
      <c r="P804" s="6" t="s">
        <v>36</v>
      </c>
      <c r="Q804" s="6" t="str">
        <f aca="false">IF(AND(rittenfreddie[[#This Row],[Vervoersmiddel]]="Super Soco CPx 2021 electrische scooter",rittenfreddie[[#This Row],[Band type]]="Zomer"),"Cordial","Heidenau K66 M+S")</f>
        <v>Cordial</v>
      </c>
    </row>
    <row r="805" customFormat="false" ht="13.8" hidden="false" customHeight="false" outlineLevel="0" collapsed="false">
      <c r="A805" s="0" t="n">
        <v>804</v>
      </c>
      <c r="B805" s="1" t="n">
        <v>45055</v>
      </c>
      <c r="C805" s="2" t="n">
        <f aca="false">YEAR(B805)</f>
        <v>2023</v>
      </c>
      <c r="D805" s="2" t="n">
        <f aca="false">WEEKNUM(B805,1)</f>
        <v>19</v>
      </c>
      <c r="E805" s="16" t="s">
        <v>17</v>
      </c>
      <c r="F805" s="16" t="s">
        <v>18</v>
      </c>
      <c r="G805" s="3" t="n">
        <v>25077</v>
      </c>
      <c r="H805" s="3" t="n">
        <v>25112</v>
      </c>
      <c r="I805" s="4" t="n">
        <f aca="false">H805-G805</f>
        <v>35</v>
      </c>
      <c r="J805" s="4" t="n">
        <v>15</v>
      </c>
      <c r="K805" s="4" t="n">
        <v>58</v>
      </c>
      <c r="L805" s="4" t="n">
        <v>16</v>
      </c>
      <c r="M805" s="4" t="n">
        <f aca="false">rittenfreddie[[#This Row],[Batt.perc.vertrek]]-rittenfreddie[[#This Row],[Batt.perc.aankomst]]</f>
        <v>42</v>
      </c>
      <c r="N805" s="25" t="n">
        <f aca="false">rittenfreddie[[#This Row],[Gereden kilometers]]/rittenfreddie[[#This Row],[Batt.perc.verbruikt]]</f>
        <v>0.833333333333333</v>
      </c>
      <c r="O805" s="6" t="s">
        <v>21</v>
      </c>
      <c r="P805" s="6" t="s">
        <v>36</v>
      </c>
      <c r="Q805" s="6" t="str">
        <f aca="false">IF(AND(rittenfreddie[[#This Row],[Vervoersmiddel]]="Super Soco CPx 2021 electrische scooter",rittenfreddie[[#This Row],[Band type]]="Zomer"),"Cordial","Heidenau K66 M+S")</f>
        <v>Cordial</v>
      </c>
    </row>
    <row r="806" customFormat="false" ht="13.8" hidden="false" customHeight="false" outlineLevel="0" collapsed="false">
      <c r="A806" s="0" t="n">
        <v>805</v>
      </c>
      <c r="B806" s="1" t="n">
        <v>45055</v>
      </c>
      <c r="C806" s="2" t="n">
        <f aca="false">YEAR(B806)</f>
        <v>2023</v>
      </c>
      <c r="D806" s="2" t="n">
        <f aca="false">WEEKNUM(B806,1)</f>
        <v>19</v>
      </c>
      <c r="E806" s="16" t="s">
        <v>18</v>
      </c>
      <c r="F806" s="0" t="s">
        <v>17</v>
      </c>
      <c r="G806" s="3" t="n">
        <v>25112</v>
      </c>
      <c r="H806" s="3" t="n">
        <v>25146</v>
      </c>
      <c r="I806" s="4" t="n">
        <f aca="false">H806-G806</f>
        <v>34</v>
      </c>
      <c r="J806" s="4" t="n">
        <v>15</v>
      </c>
      <c r="K806" s="4" t="n">
        <v>100</v>
      </c>
      <c r="L806" s="4" t="n">
        <v>60</v>
      </c>
      <c r="M806" s="4" t="n">
        <f aca="false">rittenfreddie[[#This Row],[Batt.perc.vertrek]]-rittenfreddie[[#This Row],[Batt.perc.aankomst]]</f>
        <v>40</v>
      </c>
      <c r="N806" s="25" t="n">
        <f aca="false">rittenfreddie[[#This Row],[Gereden kilometers]]/rittenfreddie[[#This Row],[Batt.perc.verbruikt]]</f>
        <v>0.85</v>
      </c>
      <c r="O806" s="6" t="s">
        <v>21</v>
      </c>
      <c r="P806" s="6" t="s">
        <v>36</v>
      </c>
      <c r="Q806" s="6" t="str">
        <f aca="false">IF(AND(rittenfreddie[[#This Row],[Vervoersmiddel]]="Super Soco CPx 2021 electrische scooter",rittenfreddie[[#This Row],[Band type]]="Zomer"),"Cordial","Heidenau K66 M+S")</f>
        <v>Cordial</v>
      </c>
    </row>
    <row r="807" customFormat="false" ht="13.8" hidden="false" customHeight="false" outlineLevel="0" collapsed="false">
      <c r="A807" s="0" t="n">
        <v>806</v>
      </c>
      <c r="B807" s="1" t="n">
        <v>45056</v>
      </c>
      <c r="C807" s="2" t="n">
        <f aca="false">YEAR(B807)</f>
        <v>2023</v>
      </c>
      <c r="D807" s="2" t="n">
        <f aca="false">WEEKNUM(B807,1)</f>
        <v>19</v>
      </c>
      <c r="E807" s="16" t="s">
        <v>17</v>
      </c>
      <c r="F807" s="16" t="s">
        <v>18</v>
      </c>
      <c r="G807" s="3" t="n">
        <v>25146</v>
      </c>
      <c r="H807" s="3" t="n">
        <v>25180</v>
      </c>
      <c r="I807" s="4" t="n">
        <f aca="false">H807-G807</f>
        <v>34</v>
      </c>
      <c r="J807" s="4" t="n">
        <v>12</v>
      </c>
      <c r="K807" s="4" t="n">
        <v>60</v>
      </c>
      <c r="L807" s="4" t="n">
        <v>15</v>
      </c>
      <c r="M807" s="4" t="n">
        <f aca="false">rittenfreddie[[#This Row],[Batt.perc.vertrek]]-rittenfreddie[[#This Row],[Batt.perc.aankomst]]</f>
        <v>45</v>
      </c>
      <c r="N807" s="25" t="n">
        <f aca="false">rittenfreddie[[#This Row],[Gereden kilometers]]/rittenfreddie[[#This Row],[Batt.perc.verbruikt]]</f>
        <v>0.755555555555556</v>
      </c>
      <c r="O807" s="6" t="s">
        <v>21</v>
      </c>
      <c r="P807" s="6" t="s">
        <v>36</v>
      </c>
      <c r="Q807" s="6" t="str">
        <f aca="false">IF(AND(rittenfreddie[[#This Row],[Vervoersmiddel]]="Super Soco CPx 2021 electrische scooter",rittenfreddie[[#This Row],[Band type]]="Zomer"),"Cordial","Heidenau K66 M+S")</f>
        <v>Cordial</v>
      </c>
    </row>
    <row r="808" customFormat="false" ht="13.8" hidden="false" customHeight="false" outlineLevel="0" collapsed="false">
      <c r="A808" s="0" t="n">
        <v>807</v>
      </c>
      <c r="B808" s="1" t="n">
        <v>45056</v>
      </c>
      <c r="C808" s="2" t="n">
        <f aca="false">YEAR(B808)</f>
        <v>2023</v>
      </c>
      <c r="D808" s="2" t="n">
        <f aca="false">WEEKNUM(B808,1)</f>
        <v>19</v>
      </c>
      <c r="E808" s="16" t="s">
        <v>18</v>
      </c>
      <c r="F808" s="0" t="s">
        <v>17</v>
      </c>
      <c r="G808" s="3" t="n">
        <v>25180</v>
      </c>
      <c r="H808" s="3" t="n">
        <v>25217</v>
      </c>
      <c r="I808" s="4" t="n">
        <f aca="false">H808-G808</f>
        <v>37</v>
      </c>
      <c r="J808" s="4" t="n">
        <v>15</v>
      </c>
      <c r="K808" s="4" t="n">
        <v>100</v>
      </c>
      <c r="L808" s="4" t="n">
        <v>60</v>
      </c>
      <c r="M808" s="4" t="n">
        <f aca="false">rittenfreddie[[#This Row],[Batt.perc.vertrek]]-rittenfreddie[[#This Row],[Batt.perc.aankomst]]</f>
        <v>40</v>
      </c>
      <c r="N808" s="25" t="n">
        <f aca="false">rittenfreddie[[#This Row],[Gereden kilometers]]/rittenfreddie[[#This Row],[Batt.perc.verbruikt]]</f>
        <v>0.925</v>
      </c>
      <c r="O808" s="6" t="s">
        <v>21</v>
      </c>
      <c r="P808" s="6" t="s">
        <v>36</v>
      </c>
      <c r="Q808" s="6" t="str">
        <f aca="false">IF(AND(rittenfreddie[[#This Row],[Vervoersmiddel]]="Super Soco CPx 2021 electrische scooter",rittenfreddie[[#This Row],[Band type]]="Zomer"),"Cordial","Heidenau K66 M+S")</f>
        <v>Cordial</v>
      </c>
    </row>
    <row r="809" customFormat="false" ht="13.8" hidden="false" customHeight="false" outlineLevel="0" collapsed="false">
      <c r="A809" s="0" t="n">
        <v>808</v>
      </c>
      <c r="B809" s="1" t="n">
        <v>45057</v>
      </c>
      <c r="C809" s="2" t="n">
        <f aca="false">YEAR(B809)</f>
        <v>2023</v>
      </c>
      <c r="D809" s="2" t="n">
        <f aca="false">WEEKNUM(B809,1)</f>
        <v>19</v>
      </c>
      <c r="E809" s="16" t="s">
        <v>17</v>
      </c>
      <c r="F809" s="16" t="s">
        <v>18</v>
      </c>
      <c r="G809" s="3" t="n">
        <v>25217</v>
      </c>
      <c r="H809" s="3" t="n">
        <v>25252</v>
      </c>
      <c r="I809" s="4" t="n">
        <f aca="false">H809-G809</f>
        <v>35</v>
      </c>
      <c r="J809" s="4" t="n">
        <v>10</v>
      </c>
      <c r="K809" s="4" t="n">
        <v>60</v>
      </c>
      <c r="L809" s="4" t="n">
        <v>14</v>
      </c>
      <c r="M809" s="4" t="n">
        <f aca="false">rittenfreddie[[#This Row],[Batt.perc.vertrek]]-rittenfreddie[[#This Row],[Batt.perc.aankomst]]</f>
        <v>46</v>
      </c>
      <c r="N809" s="25" t="n">
        <f aca="false">rittenfreddie[[#This Row],[Gereden kilometers]]/rittenfreddie[[#This Row],[Batt.perc.verbruikt]]</f>
        <v>0.760869565217391</v>
      </c>
      <c r="O809" s="6" t="s">
        <v>21</v>
      </c>
      <c r="P809" s="6" t="s">
        <v>36</v>
      </c>
      <c r="Q809" s="6" t="str">
        <f aca="false">IF(AND(rittenfreddie[[#This Row],[Vervoersmiddel]]="Super Soco CPx 2021 electrische scooter",rittenfreddie[[#This Row],[Band type]]="Zomer"),"Cordial","Heidenau K66 M+S")</f>
        <v>Cordial</v>
      </c>
    </row>
    <row r="810" customFormat="false" ht="13.8" hidden="false" customHeight="false" outlineLevel="0" collapsed="false">
      <c r="A810" s="0" t="n">
        <v>809</v>
      </c>
      <c r="B810" s="1" t="n">
        <v>45057</v>
      </c>
      <c r="C810" s="2" t="n">
        <f aca="false">YEAR(B810)</f>
        <v>2023</v>
      </c>
      <c r="D810" s="2" t="n">
        <f aca="false">WEEKNUM(B810,1)</f>
        <v>19</v>
      </c>
      <c r="E810" s="16" t="s">
        <v>18</v>
      </c>
      <c r="F810" s="0" t="s">
        <v>17</v>
      </c>
      <c r="G810" s="3" t="n">
        <v>25252</v>
      </c>
      <c r="H810" s="3" t="n">
        <v>25287</v>
      </c>
      <c r="I810" s="4" t="n">
        <f aca="false">H810-G810</f>
        <v>35</v>
      </c>
      <c r="J810" s="4" t="n">
        <v>17</v>
      </c>
      <c r="K810" s="4" t="n">
        <v>100</v>
      </c>
      <c r="L810" s="4" t="n">
        <v>64</v>
      </c>
      <c r="M810" s="4" t="n">
        <f aca="false">rittenfreddie[[#This Row],[Batt.perc.vertrek]]-rittenfreddie[[#This Row],[Batt.perc.aankomst]]</f>
        <v>36</v>
      </c>
      <c r="N810" s="25" t="n">
        <f aca="false">rittenfreddie[[#This Row],[Gereden kilometers]]/rittenfreddie[[#This Row],[Batt.perc.verbruikt]]</f>
        <v>0.972222222222222</v>
      </c>
      <c r="O810" s="6" t="s">
        <v>21</v>
      </c>
      <c r="P810" s="6" t="s">
        <v>36</v>
      </c>
      <c r="Q810" s="6" t="str">
        <f aca="false">IF(AND(rittenfreddie[[#This Row],[Vervoersmiddel]]="Super Soco CPx 2021 electrische scooter",rittenfreddie[[#This Row],[Band type]]="Zomer"),"Cordial","Heidenau K66 M+S")</f>
        <v>Cordial</v>
      </c>
    </row>
    <row r="811" customFormat="false" ht="13.8" hidden="false" customHeight="false" outlineLevel="0" collapsed="false">
      <c r="A811" s="0" t="n">
        <v>810</v>
      </c>
      <c r="B811" s="1" t="n">
        <v>45058</v>
      </c>
      <c r="C811" s="2" t="n">
        <f aca="false">YEAR(B811)</f>
        <v>2023</v>
      </c>
      <c r="D811" s="2" t="n">
        <f aca="false">WEEKNUM(B811,1)</f>
        <v>19</v>
      </c>
      <c r="E811" s="16" t="s">
        <v>17</v>
      </c>
      <c r="F811" s="16" t="s">
        <v>18</v>
      </c>
      <c r="G811" s="3" t="n">
        <v>25287</v>
      </c>
      <c r="H811" s="3" t="n">
        <v>25321</v>
      </c>
      <c r="I811" s="4" t="n">
        <f aca="false">H811-G811</f>
        <v>34</v>
      </c>
      <c r="J811" s="4" t="n">
        <v>12</v>
      </c>
      <c r="K811" s="4" t="n">
        <v>64</v>
      </c>
      <c r="L811" s="4" t="n">
        <v>16</v>
      </c>
      <c r="M811" s="4" t="n">
        <f aca="false">rittenfreddie[[#This Row],[Batt.perc.vertrek]]-rittenfreddie[[#This Row],[Batt.perc.aankomst]]</f>
        <v>48</v>
      </c>
      <c r="N811" s="25" t="n">
        <f aca="false">rittenfreddie[[#This Row],[Gereden kilometers]]/rittenfreddie[[#This Row],[Batt.perc.verbruikt]]</f>
        <v>0.708333333333333</v>
      </c>
      <c r="O811" s="6" t="s">
        <v>21</v>
      </c>
      <c r="P811" s="6" t="s">
        <v>36</v>
      </c>
      <c r="Q811" s="6" t="str">
        <f aca="false">IF(AND(rittenfreddie[[#This Row],[Vervoersmiddel]]="Super Soco CPx 2021 electrische scooter",rittenfreddie[[#This Row],[Band type]]="Zomer"),"Cordial","Heidenau K66 M+S")</f>
        <v>Cordial</v>
      </c>
    </row>
    <row r="812" customFormat="false" ht="13.8" hidden="false" customHeight="false" outlineLevel="0" collapsed="false">
      <c r="A812" s="0" t="n">
        <v>811</v>
      </c>
      <c r="B812" s="1" t="n">
        <v>45058</v>
      </c>
      <c r="C812" s="2" t="n">
        <f aca="false">YEAR(B812)</f>
        <v>2023</v>
      </c>
      <c r="D812" s="2" t="n">
        <f aca="false">WEEKNUM(B812,1)</f>
        <v>19</v>
      </c>
      <c r="E812" s="16" t="s">
        <v>18</v>
      </c>
      <c r="F812" s="0" t="s">
        <v>17</v>
      </c>
      <c r="G812" s="3" t="n">
        <v>25321</v>
      </c>
      <c r="H812" s="3" t="n">
        <v>25356</v>
      </c>
      <c r="I812" s="4" t="n">
        <f aca="false">H812-G812</f>
        <v>35</v>
      </c>
      <c r="J812" s="4" t="n">
        <v>24</v>
      </c>
      <c r="K812" s="4" t="n">
        <v>100</v>
      </c>
      <c r="L812" s="4" t="n">
        <v>63</v>
      </c>
      <c r="M812" s="4" t="n">
        <f aca="false">rittenfreddie[[#This Row],[Batt.perc.vertrek]]-rittenfreddie[[#This Row],[Batt.perc.aankomst]]</f>
        <v>37</v>
      </c>
      <c r="N812" s="25" t="n">
        <f aca="false">rittenfreddie[[#This Row],[Gereden kilometers]]/rittenfreddie[[#This Row],[Batt.perc.verbruikt]]</f>
        <v>0.945945945945946</v>
      </c>
      <c r="O812" s="6" t="s">
        <v>21</v>
      </c>
      <c r="P812" s="6" t="s">
        <v>36</v>
      </c>
      <c r="Q812" s="6" t="str">
        <f aca="false">IF(AND(rittenfreddie[[#This Row],[Vervoersmiddel]]="Super Soco CPx 2021 electrische scooter",rittenfreddie[[#This Row],[Band type]]="Zomer"),"Cordial","Heidenau K66 M+S")</f>
        <v>Cordial</v>
      </c>
    </row>
    <row r="813" customFormat="false" ht="13.8" hidden="false" customHeight="false" outlineLevel="0" collapsed="false">
      <c r="A813" s="0" t="n">
        <v>812</v>
      </c>
      <c r="B813" s="1" t="n">
        <v>45061</v>
      </c>
      <c r="C813" s="2" t="n">
        <f aca="false">YEAR(B813)</f>
        <v>2023</v>
      </c>
      <c r="D813" s="2" t="n">
        <f aca="false">WEEKNUM(B813,1)</f>
        <v>20</v>
      </c>
      <c r="E813" s="16" t="s">
        <v>17</v>
      </c>
      <c r="F813" s="16" t="s">
        <v>18</v>
      </c>
      <c r="G813" s="3" t="n">
        <v>25356</v>
      </c>
      <c r="H813" s="3" t="n">
        <v>25391</v>
      </c>
      <c r="I813" s="4" t="n">
        <f aca="false">H813-G813</f>
        <v>35</v>
      </c>
      <c r="J813" s="4" t="n">
        <v>9</v>
      </c>
      <c r="K813" s="4" t="n">
        <v>63</v>
      </c>
      <c r="L813" s="4" t="n">
        <v>15</v>
      </c>
      <c r="M813" s="4" t="n">
        <f aca="false">rittenfreddie[[#This Row],[Batt.perc.vertrek]]-rittenfreddie[[#This Row],[Batt.perc.aankomst]]</f>
        <v>48</v>
      </c>
      <c r="N813" s="25" t="n">
        <f aca="false">rittenfreddie[[#This Row],[Gereden kilometers]]/rittenfreddie[[#This Row],[Batt.perc.verbruikt]]</f>
        <v>0.729166666666667</v>
      </c>
      <c r="O813" s="6" t="s">
        <v>21</v>
      </c>
      <c r="P813" s="6" t="s">
        <v>36</v>
      </c>
      <c r="Q813" s="6" t="str">
        <f aca="false">IF(AND(rittenfreddie[[#This Row],[Vervoersmiddel]]="Super Soco CPx 2021 electrische scooter",rittenfreddie[[#This Row],[Band type]]="Zomer"),"Cordial","Heidenau K66 M+S")</f>
        <v>Cordial</v>
      </c>
    </row>
    <row r="814" customFormat="false" ht="13.8" hidden="false" customHeight="false" outlineLevel="0" collapsed="false">
      <c r="A814" s="0" t="n">
        <v>813</v>
      </c>
      <c r="B814" s="1" t="n">
        <v>45061</v>
      </c>
      <c r="C814" s="2" t="n">
        <f aca="false">YEAR(B814)</f>
        <v>2023</v>
      </c>
      <c r="D814" s="2" t="n">
        <f aca="false">WEEKNUM(B814,1)</f>
        <v>20</v>
      </c>
      <c r="E814" s="16" t="s">
        <v>18</v>
      </c>
      <c r="F814" s="0" t="s">
        <v>17</v>
      </c>
      <c r="G814" s="3" t="n">
        <v>25391</v>
      </c>
      <c r="H814" s="3" t="n">
        <v>25430</v>
      </c>
      <c r="I814" s="4" t="n">
        <f aca="false">H814-G814</f>
        <v>39</v>
      </c>
      <c r="J814" s="4" t="n">
        <v>15</v>
      </c>
      <c r="K814" s="4" t="n">
        <v>100</v>
      </c>
      <c r="L814" s="4" t="n">
        <v>60</v>
      </c>
      <c r="M814" s="4" t="n">
        <f aca="false">rittenfreddie[[#This Row],[Batt.perc.vertrek]]-rittenfreddie[[#This Row],[Batt.perc.aankomst]]</f>
        <v>40</v>
      </c>
      <c r="N814" s="25" t="n">
        <f aca="false">rittenfreddie[[#This Row],[Gereden kilometers]]/rittenfreddie[[#This Row],[Batt.perc.verbruikt]]</f>
        <v>0.975</v>
      </c>
      <c r="O814" s="6" t="s">
        <v>21</v>
      </c>
      <c r="P814" s="6" t="s">
        <v>36</v>
      </c>
      <c r="Q814" s="6" t="str">
        <f aca="false">IF(AND(rittenfreddie[[#This Row],[Vervoersmiddel]]="Super Soco CPx 2021 electrische scooter",rittenfreddie[[#This Row],[Band type]]="Zomer"),"Cordial","Heidenau K66 M+S")</f>
        <v>Cordial</v>
      </c>
    </row>
    <row r="815" customFormat="false" ht="13.8" hidden="false" customHeight="false" outlineLevel="0" collapsed="false">
      <c r="A815" s="0" t="n">
        <v>814</v>
      </c>
      <c r="B815" s="1" t="n">
        <v>45062</v>
      </c>
      <c r="C815" s="2" t="n">
        <f aca="false">YEAR(B815)</f>
        <v>2023</v>
      </c>
      <c r="D815" s="2" t="n">
        <f aca="false">WEEKNUM(B815,1)</f>
        <v>20</v>
      </c>
      <c r="E815" s="16" t="s">
        <v>17</v>
      </c>
      <c r="F815" s="16" t="s">
        <v>18</v>
      </c>
      <c r="G815" s="3" t="n">
        <v>159531</v>
      </c>
      <c r="H815" s="3" t="n">
        <v>159566</v>
      </c>
      <c r="I815" s="4" t="n">
        <f aca="false">H815-G815</f>
        <v>35</v>
      </c>
      <c r="N815" s="25"/>
      <c r="O815" s="6" t="s">
        <v>19</v>
      </c>
      <c r="P815" s="6" t="s">
        <v>36</v>
      </c>
      <c r="Q815" s="6" t="s">
        <v>35</v>
      </c>
    </row>
    <row r="816" customFormat="false" ht="13.8" hidden="false" customHeight="false" outlineLevel="0" collapsed="false">
      <c r="A816" s="0" t="n">
        <v>815</v>
      </c>
      <c r="B816" s="1" t="n">
        <v>45062</v>
      </c>
      <c r="C816" s="2" t="n">
        <f aca="false">YEAR(B816)</f>
        <v>2023</v>
      </c>
      <c r="D816" s="2" t="n">
        <f aca="false">WEEKNUM(B816,1)</f>
        <v>20</v>
      </c>
      <c r="E816" s="16" t="s">
        <v>18</v>
      </c>
      <c r="F816" s="0" t="s">
        <v>17</v>
      </c>
      <c r="G816" s="3" t="n">
        <v>159566</v>
      </c>
      <c r="H816" s="3" t="n">
        <v>159601</v>
      </c>
      <c r="I816" s="4" t="n">
        <f aca="false">H816-G816</f>
        <v>35</v>
      </c>
      <c r="N816" s="25"/>
      <c r="O816" s="6" t="s">
        <v>19</v>
      </c>
      <c r="P816" s="6" t="s">
        <v>36</v>
      </c>
      <c r="Q816" s="6" t="s">
        <v>35</v>
      </c>
    </row>
    <row r="817" customFormat="false" ht="13.8" hidden="false" customHeight="false" outlineLevel="0" collapsed="false">
      <c r="A817" s="0" t="n">
        <v>816</v>
      </c>
      <c r="B817" s="1" t="n">
        <v>45063</v>
      </c>
      <c r="C817" s="2" t="n">
        <f aca="false">YEAR(B817)</f>
        <v>2023</v>
      </c>
      <c r="D817" s="2" t="n">
        <f aca="false">WEEKNUM(B817,1)</f>
        <v>20</v>
      </c>
      <c r="E817" s="16" t="s">
        <v>17</v>
      </c>
      <c r="F817" s="16" t="s">
        <v>18</v>
      </c>
      <c r="G817" s="3" t="n">
        <v>25430</v>
      </c>
      <c r="H817" s="3" t="n">
        <v>25465</v>
      </c>
      <c r="I817" s="4" t="n">
        <f aca="false">H817-G817</f>
        <v>35</v>
      </c>
      <c r="J817" s="4" t="n">
        <v>8</v>
      </c>
      <c r="K817" s="4" t="n">
        <v>60</v>
      </c>
      <c r="L817" s="4" t="n">
        <v>11</v>
      </c>
      <c r="M817" s="4" t="n">
        <f aca="false">rittenfreddie[[#This Row],[Batt.perc.vertrek]]-rittenfreddie[[#This Row],[Batt.perc.aankomst]]</f>
        <v>49</v>
      </c>
      <c r="N817" s="25" t="n">
        <f aca="false">rittenfreddie[[#This Row],[Gereden kilometers]]/rittenfreddie[[#This Row],[Batt.perc.verbruikt]]</f>
        <v>0.714285714285714</v>
      </c>
      <c r="O817" s="6" t="s">
        <v>21</v>
      </c>
      <c r="P817" s="6" t="s">
        <v>36</v>
      </c>
      <c r="Q817" s="6" t="str">
        <f aca="false">IF(AND(rittenfreddie[[#This Row],[Vervoersmiddel]]="Super Soco CPx 2021 electrische scooter",rittenfreddie[[#This Row],[Band type]]="Zomer"),"Cordial","Heidenau K66 M+S")</f>
        <v>Cordial</v>
      </c>
    </row>
    <row r="818" customFormat="false" ht="13.8" hidden="false" customHeight="false" outlineLevel="0" collapsed="false">
      <c r="A818" s="0" t="n">
        <v>817</v>
      </c>
      <c r="B818" s="1" t="n">
        <v>45063</v>
      </c>
      <c r="C818" s="2" t="n">
        <f aca="false">YEAR(B818)</f>
        <v>2023</v>
      </c>
      <c r="D818" s="2" t="n">
        <f aca="false">WEEKNUM(B818,1)</f>
        <v>20</v>
      </c>
      <c r="E818" s="16" t="s">
        <v>18</v>
      </c>
      <c r="F818" s="0" t="s">
        <v>17</v>
      </c>
      <c r="G818" s="3" t="n">
        <v>25465</v>
      </c>
      <c r="H818" s="3" t="n">
        <v>25500</v>
      </c>
      <c r="I818" s="4" t="n">
        <f aca="false">H818-G818</f>
        <v>35</v>
      </c>
      <c r="J818" s="4" t="n">
        <v>12</v>
      </c>
      <c r="K818" s="4" t="n">
        <v>100</v>
      </c>
      <c r="L818" s="4" t="n">
        <v>63</v>
      </c>
      <c r="M818" s="4" t="n">
        <f aca="false">rittenfreddie[[#This Row],[Batt.perc.vertrek]]-rittenfreddie[[#This Row],[Batt.perc.aankomst]]</f>
        <v>37</v>
      </c>
      <c r="N818" s="25" t="n">
        <f aca="false">rittenfreddie[[#This Row],[Gereden kilometers]]/rittenfreddie[[#This Row],[Batt.perc.verbruikt]]</f>
        <v>0.945945945945946</v>
      </c>
      <c r="O818" s="6" t="s">
        <v>21</v>
      </c>
      <c r="P818" s="6" t="s">
        <v>36</v>
      </c>
      <c r="Q818" s="6" t="str">
        <f aca="false">IF(AND(rittenfreddie[[#This Row],[Vervoersmiddel]]="Super Soco CPx 2021 electrische scooter",rittenfreddie[[#This Row],[Band type]]="Zomer"),"Cordial","Heidenau K66 M+S")</f>
        <v>Cordial</v>
      </c>
    </row>
    <row r="819" customFormat="false" ht="13.8" hidden="false" customHeight="false" outlineLevel="0" collapsed="false">
      <c r="A819" s="0" t="n">
        <v>818</v>
      </c>
      <c r="B819" s="1" t="n">
        <v>45065</v>
      </c>
      <c r="C819" s="2" t="n">
        <f aca="false">YEAR(B819)</f>
        <v>2023</v>
      </c>
      <c r="D819" s="2" t="n">
        <f aca="false">WEEKNUM(B819,1)</f>
        <v>20</v>
      </c>
      <c r="E819" s="16" t="s">
        <v>17</v>
      </c>
      <c r="F819" s="16" t="s">
        <v>18</v>
      </c>
      <c r="G819" s="3" t="n">
        <v>25519</v>
      </c>
      <c r="H819" s="3" t="n">
        <v>25554</v>
      </c>
      <c r="I819" s="4" t="n">
        <f aca="false">H819-G819</f>
        <v>35</v>
      </c>
      <c r="J819" s="4" t="n">
        <v>9</v>
      </c>
      <c r="K819" s="4" t="n">
        <v>89</v>
      </c>
      <c r="L819" s="4" t="n">
        <v>46</v>
      </c>
      <c r="M819" s="4" t="n">
        <f aca="false">rittenfreddie[[#This Row],[Batt.perc.vertrek]]-rittenfreddie[[#This Row],[Batt.perc.aankomst]]</f>
        <v>43</v>
      </c>
      <c r="N819" s="25" t="n">
        <f aca="false">rittenfreddie[[#This Row],[Gereden kilometers]]/rittenfreddie[[#This Row],[Batt.perc.verbruikt]]</f>
        <v>0.813953488372093</v>
      </c>
      <c r="O819" s="6" t="s">
        <v>21</v>
      </c>
      <c r="P819" s="6" t="s">
        <v>36</v>
      </c>
      <c r="Q819" s="6" t="str">
        <f aca="false">IF(AND(rittenfreddie[[#This Row],[Vervoersmiddel]]="Super Soco CPx 2021 electrische scooter",rittenfreddie[[#This Row],[Band type]]="Zomer"),"Cordial","Heidenau K66 M+S")</f>
        <v>Cordial</v>
      </c>
    </row>
    <row r="820" customFormat="false" ht="13.8" hidden="false" customHeight="false" outlineLevel="0" collapsed="false">
      <c r="A820" s="0" t="n">
        <v>819</v>
      </c>
      <c r="B820" s="1" t="n">
        <v>45065</v>
      </c>
      <c r="C820" s="2" t="n">
        <f aca="false">YEAR(B820)</f>
        <v>2023</v>
      </c>
      <c r="D820" s="2" t="n">
        <f aca="false">WEEKNUM(B820,1)</f>
        <v>20</v>
      </c>
      <c r="E820" s="16" t="s">
        <v>18</v>
      </c>
      <c r="F820" s="0" t="s">
        <v>17</v>
      </c>
      <c r="G820" s="3" t="n">
        <v>25554</v>
      </c>
      <c r="H820" s="3" t="n">
        <v>25595</v>
      </c>
      <c r="I820" s="4" t="n">
        <f aca="false">H820-G820</f>
        <v>41</v>
      </c>
      <c r="J820" s="4" t="n">
        <v>21</v>
      </c>
      <c r="K820" s="4" t="n">
        <v>100</v>
      </c>
      <c r="L820" s="4" t="n">
        <v>55</v>
      </c>
      <c r="M820" s="4" t="n">
        <f aca="false">rittenfreddie[[#This Row],[Batt.perc.vertrek]]-rittenfreddie[[#This Row],[Batt.perc.aankomst]]</f>
        <v>45</v>
      </c>
      <c r="N820" s="25" t="n">
        <f aca="false">rittenfreddie[[#This Row],[Gereden kilometers]]/rittenfreddie[[#This Row],[Batt.perc.verbruikt]]</f>
        <v>0.911111111111111</v>
      </c>
      <c r="O820" s="6" t="s">
        <v>21</v>
      </c>
      <c r="P820" s="6" t="s">
        <v>36</v>
      </c>
      <c r="Q820" s="6" t="str">
        <f aca="false">IF(AND(rittenfreddie[[#This Row],[Vervoersmiddel]]="Super Soco CPx 2021 electrische scooter",rittenfreddie[[#This Row],[Band type]]="Zomer"),"Cordial","Heidenau K66 M+S")</f>
        <v>Cordial</v>
      </c>
    </row>
    <row r="821" customFormat="false" ht="13.8" hidden="false" customHeight="false" outlineLevel="0" collapsed="false">
      <c r="A821" s="0" t="n">
        <v>820</v>
      </c>
      <c r="B821" s="1" t="n">
        <v>45068</v>
      </c>
      <c r="C821" s="2" t="n">
        <f aca="false">YEAR(B821)</f>
        <v>2023</v>
      </c>
      <c r="D821" s="2" t="n">
        <f aca="false">WEEKNUM(B821,1)</f>
        <v>21</v>
      </c>
      <c r="E821" s="16" t="s">
        <v>17</v>
      </c>
      <c r="F821" s="16" t="s">
        <v>18</v>
      </c>
      <c r="G821" s="3" t="n">
        <v>25602</v>
      </c>
      <c r="H821" s="3" t="n">
        <v>25637</v>
      </c>
      <c r="I821" s="4" t="n">
        <f aca="false">H821-G821</f>
        <v>35</v>
      </c>
      <c r="J821" s="4" t="n">
        <v>15</v>
      </c>
      <c r="K821" s="4" t="n">
        <v>100</v>
      </c>
      <c r="L821" s="4" t="n">
        <v>59</v>
      </c>
      <c r="M821" s="4" t="n">
        <f aca="false">rittenfreddie[[#This Row],[Batt.perc.vertrek]]-rittenfreddie[[#This Row],[Batt.perc.aankomst]]</f>
        <v>41</v>
      </c>
      <c r="N821" s="25" t="n">
        <f aca="false">rittenfreddie[[#This Row],[Gereden kilometers]]/rittenfreddie[[#This Row],[Batt.perc.verbruikt]]</f>
        <v>0.853658536585366</v>
      </c>
      <c r="O821" s="6" t="s">
        <v>21</v>
      </c>
      <c r="P821" s="6" t="s">
        <v>36</v>
      </c>
      <c r="Q821" s="6" t="str">
        <f aca="false">IF(AND(rittenfreddie[[#This Row],[Vervoersmiddel]]="Super Soco CPx 2021 electrische scooter",rittenfreddie[[#This Row],[Band type]]="Zomer"),"Cordial","Heidenau K66 M+S")</f>
        <v>Cordial</v>
      </c>
    </row>
    <row r="822" customFormat="false" ht="13.8" hidden="false" customHeight="false" outlineLevel="0" collapsed="false">
      <c r="A822" s="0" t="n">
        <v>821</v>
      </c>
      <c r="B822" s="1" t="n">
        <v>45068</v>
      </c>
      <c r="C822" s="2" t="n">
        <f aca="false">YEAR(B822)</f>
        <v>2023</v>
      </c>
      <c r="D822" s="2" t="n">
        <f aca="false">WEEKNUM(B822,1)</f>
        <v>21</v>
      </c>
      <c r="E822" s="16" t="s">
        <v>18</v>
      </c>
      <c r="F822" s="0" t="s">
        <v>17</v>
      </c>
      <c r="G822" s="3" t="n">
        <v>25637</v>
      </c>
      <c r="H822" s="3" t="n">
        <v>25672</v>
      </c>
      <c r="I822" s="4" t="n">
        <f aca="false">H822-G822</f>
        <v>35</v>
      </c>
      <c r="J822" s="4" t="n">
        <v>20</v>
      </c>
      <c r="K822" s="4" t="n">
        <v>100</v>
      </c>
      <c r="L822" s="4" t="n">
        <v>64</v>
      </c>
      <c r="M822" s="4" t="n">
        <f aca="false">rittenfreddie[[#This Row],[Batt.perc.vertrek]]-rittenfreddie[[#This Row],[Batt.perc.aankomst]]</f>
        <v>36</v>
      </c>
      <c r="N822" s="25" t="n">
        <f aca="false">rittenfreddie[[#This Row],[Gereden kilometers]]/rittenfreddie[[#This Row],[Batt.perc.verbruikt]]</f>
        <v>0.972222222222222</v>
      </c>
      <c r="O822" s="6" t="s">
        <v>21</v>
      </c>
      <c r="P822" s="6" t="s">
        <v>36</v>
      </c>
      <c r="Q822" s="6" t="str">
        <f aca="false">IF(AND(rittenfreddie[[#This Row],[Vervoersmiddel]]="Super Soco CPx 2021 electrische scooter",rittenfreddie[[#This Row],[Band type]]="Zomer"),"Cordial","Heidenau K66 M+S")</f>
        <v>Cordial</v>
      </c>
    </row>
    <row r="823" customFormat="false" ht="13.8" hidden="false" customHeight="false" outlineLevel="0" collapsed="false">
      <c r="A823" s="0" t="n">
        <v>822</v>
      </c>
      <c r="B823" s="1" t="n">
        <v>45069</v>
      </c>
      <c r="C823" s="2" t="n">
        <f aca="false">YEAR(B823)</f>
        <v>2023</v>
      </c>
      <c r="D823" s="2" t="n">
        <f aca="false">WEEKNUM(B823,1)</f>
        <v>21</v>
      </c>
      <c r="E823" s="16" t="s">
        <v>17</v>
      </c>
      <c r="F823" s="16" t="s">
        <v>18</v>
      </c>
      <c r="G823" s="3" t="n">
        <v>25672</v>
      </c>
      <c r="H823" s="3" t="n">
        <v>25706</v>
      </c>
      <c r="I823" s="4" t="n">
        <f aca="false">H823-G823</f>
        <v>34</v>
      </c>
      <c r="J823" s="4" t="n">
        <v>11</v>
      </c>
      <c r="K823" s="4" t="n">
        <v>64</v>
      </c>
      <c r="L823" s="4" t="n">
        <v>14</v>
      </c>
      <c r="M823" s="4" t="n">
        <f aca="false">rittenfreddie[[#This Row],[Batt.perc.vertrek]]-rittenfreddie[[#This Row],[Batt.perc.aankomst]]</f>
        <v>50</v>
      </c>
      <c r="N823" s="25" t="n">
        <f aca="false">rittenfreddie[[#This Row],[Gereden kilometers]]/rittenfreddie[[#This Row],[Batt.perc.verbruikt]]</f>
        <v>0.68</v>
      </c>
      <c r="O823" s="6" t="s">
        <v>21</v>
      </c>
      <c r="P823" s="6" t="s">
        <v>36</v>
      </c>
      <c r="Q823" s="6" t="str">
        <f aca="false">IF(AND(rittenfreddie[[#This Row],[Vervoersmiddel]]="Super Soco CPx 2021 electrische scooter",rittenfreddie[[#This Row],[Band type]]="Zomer"),"Cordial","Heidenau K66 M+S")</f>
        <v>Cordial</v>
      </c>
    </row>
    <row r="824" customFormat="false" ht="13.8" hidden="false" customHeight="false" outlineLevel="0" collapsed="false">
      <c r="A824" s="0" t="n">
        <v>823</v>
      </c>
      <c r="B824" s="1" t="n">
        <v>45069</v>
      </c>
      <c r="C824" s="2" t="n">
        <f aca="false">YEAR(B824)</f>
        <v>2023</v>
      </c>
      <c r="D824" s="2" t="n">
        <f aca="false">WEEKNUM(B824,1)</f>
        <v>21</v>
      </c>
      <c r="E824" s="16" t="s">
        <v>18</v>
      </c>
      <c r="F824" s="0" t="s">
        <v>17</v>
      </c>
      <c r="G824" s="3" t="n">
        <v>25706</v>
      </c>
      <c r="H824" s="3" t="n">
        <v>25741</v>
      </c>
      <c r="I824" s="4" t="n">
        <f aca="false">H824-G824</f>
        <v>35</v>
      </c>
      <c r="J824" s="4" t="n">
        <v>14</v>
      </c>
      <c r="K824" s="4" t="n">
        <v>100</v>
      </c>
      <c r="L824" s="4" t="n">
        <v>65</v>
      </c>
      <c r="M824" s="4" t="n">
        <f aca="false">rittenfreddie[[#This Row],[Batt.perc.vertrek]]-rittenfreddie[[#This Row],[Batt.perc.aankomst]]</f>
        <v>35</v>
      </c>
      <c r="N824" s="25" t="n">
        <f aca="false">rittenfreddie[[#This Row],[Gereden kilometers]]/rittenfreddie[[#This Row],[Batt.perc.verbruikt]]</f>
        <v>1</v>
      </c>
      <c r="O824" s="6" t="s">
        <v>21</v>
      </c>
      <c r="P824" s="6" t="s">
        <v>36</v>
      </c>
      <c r="Q824" s="6" t="str">
        <f aca="false">IF(AND(rittenfreddie[[#This Row],[Vervoersmiddel]]="Super Soco CPx 2021 electrische scooter",rittenfreddie[[#This Row],[Band type]]="Zomer"),"Cordial","Heidenau K66 M+S")</f>
        <v>Cordial</v>
      </c>
    </row>
    <row r="825" customFormat="false" ht="13.8" hidden="false" customHeight="false" outlineLevel="0" collapsed="false">
      <c r="A825" s="0" t="n">
        <v>824</v>
      </c>
      <c r="B825" s="1" t="n">
        <v>45070</v>
      </c>
      <c r="C825" s="2" t="n">
        <f aca="false">YEAR(B825)</f>
        <v>2023</v>
      </c>
      <c r="D825" s="2" t="n">
        <f aca="false">WEEKNUM(B825,1)</f>
        <v>21</v>
      </c>
      <c r="E825" s="16" t="s">
        <v>17</v>
      </c>
      <c r="F825" s="16" t="s">
        <v>18</v>
      </c>
      <c r="G825" s="3" t="n">
        <v>25741</v>
      </c>
      <c r="H825" s="3" t="n">
        <v>25776</v>
      </c>
      <c r="I825" s="4" t="n">
        <f aca="false">H825-G825</f>
        <v>35</v>
      </c>
      <c r="J825" s="4" t="n">
        <v>8</v>
      </c>
      <c r="K825" s="4" t="n">
        <v>65</v>
      </c>
      <c r="L825" s="4" t="n">
        <v>20</v>
      </c>
      <c r="M825" s="4" t="n">
        <f aca="false">rittenfreddie[[#This Row],[Batt.perc.vertrek]]-rittenfreddie[[#This Row],[Batt.perc.aankomst]]</f>
        <v>45</v>
      </c>
      <c r="N825" s="25" t="n">
        <f aca="false">rittenfreddie[[#This Row],[Gereden kilometers]]/rittenfreddie[[#This Row],[Batt.perc.verbruikt]]</f>
        <v>0.777777777777778</v>
      </c>
      <c r="O825" s="6" t="s">
        <v>21</v>
      </c>
      <c r="P825" s="6" t="s">
        <v>36</v>
      </c>
      <c r="Q825" s="6" t="str">
        <f aca="false">IF(AND(rittenfreddie[[#This Row],[Vervoersmiddel]]="Super Soco CPx 2021 electrische scooter",rittenfreddie[[#This Row],[Band type]]="Zomer"),"Cordial","Heidenau K66 M+S")</f>
        <v>Cordial</v>
      </c>
    </row>
    <row r="826" customFormat="false" ht="13.8" hidden="false" customHeight="false" outlineLevel="0" collapsed="false">
      <c r="A826" s="0" t="n">
        <v>825</v>
      </c>
      <c r="B826" s="1" t="n">
        <v>45070</v>
      </c>
      <c r="C826" s="2" t="n">
        <f aca="false">YEAR(B826)</f>
        <v>2023</v>
      </c>
      <c r="D826" s="2" t="n">
        <f aca="false">WEEKNUM(B826,1)</f>
        <v>21</v>
      </c>
      <c r="E826" s="16" t="s">
        <v>18</v>
      </c>
      <c r="F826" s="0" t="s">
        <v>17</v>
      </c>
      <c r="G826" s="3" t="n">
        <v>25776</v>
      </c>
      <c r="H826" s="3" t="n">
        <v>25812</v>
      </c>
      <c r="I826" s="4" t="n">
        <f aca="false">H826-G826</f>
        <v>36</v>
      </c>
      <c r="J826" s="4" t="n">
        <v>14</v>
      </c>
      <c r="K826" s="4" t="n">
        <v>100</v>
      </c>
      <c r="L826" s="4" t="n">
        <v>62</v>
      </c>
      <c r="M826" s="4" t="n">
        <f aca="false">rittenfreddie[[#This Row],[Batt.perc.vertrek]]-rittenfreddie[[#This Row],[Batt.perc.aankomst]]</f>
        <v>38</v>
      </c>
      <c r="N826" s="25" t="n">
        <f aca="false">rittenfreddie[[#This Row],[Gereden kilometers]]/rittenfreddie[[#This Row],[Batt.perc.verbruikt]]</f>
        <v>0.947368421052632</v>
      </c>
      <c r="O826" s="6" t="s">
        <v>21</v>
      </c>
      <c r="P826" s="6" t="s">
        <v>36</v>
      </c>
      <c r="Q826" s="6" t="str">
        <f aca="false">IF(AND(rittenfreddie[[#This Row],[Vervoersmiddel]]="Super Soco CPx 2021 electrische scooter",rittenfreddie[[#This Row],[Band type]]="Zomer"),"Cordial","Heidenau K66 M+S")</f>
        <v>Cordial</v>
      </c>
    </row>
    <row r="827" customFormat="false" ht="13.8" hidden="false" customHeight="false" outlineLevel="0" collapsed="false">
      <c r="A827" s="0" t="n">
        <v>826</v>
      </c>
      <c r="B827" s="1" t="n">
        <v>45071</v>
      </c>
      <c r="C827" s="2" t="n">
        <f aca="false">YEAR(B827)</f>
        <v>2023</v>
      </c>
      <c r="D827" s="2" t="n">
        <f aca="false">WEEKNUM(B827,1)</f>
        <v>21</v>
      </c>
      <c r="E827" s="16" t="s">
        <v>17</v>
      </c>
      <c r="F827" s="16" t="s">
        <v>18</v>
      </c>
      <c r="G827" s="3" t="n">
        <v>25812</v>
      </c>
      <c r="H827" s="3" t="n">
        <v>25846</v>
      </c>
      <c r="I827" s="4" t="n">
        <f aca="false">H827-G827</f>
        <v>34</v>
      </c>
      <c r="J827" s="4" t="n">
        <v>10</v>
      </c>
      <c r="K827" s="4" t="n">
        <v>62</v>
      </c>
      <c r="L827" s="4" t="n">
        <v>17</v>
      </c>
      <c r="M827" s="4" t="n">
        <f aca="false">rittenfreddie[[#This Row],[Batt.perc.vertrek]]-rittenfreddie[[#This Row],[Batt.perc.aankomst]]</f>
        <v>45</v>
      </c>
      <c r="N827" s="25" t="n">
        <f aca="false">rittenfreddie[[#This Row],[Gereden kilometers]]/rittenfreddie[[#This Row],[Batt.perc.verbruikt]]</f>
        <v>0.755555555555556</v>
      </c>
      <c r="O827" s="6" t="s">
        <v>21</v>
      </c>
      <c r="P827" s="6" t="s">
        <v>36</v>
      </c>
      <c r="Q827" s="6" t="str">
        <f aca="false">IF(AND(rittenfreddie[[#This Row],[Vervoersmiddel]]="Super Soco CPx 2021 electrische scooter",rittenfreddie[[#This Row],[Band type]]="Zomer"),"Cordial","Heidenau K66 M+S")</f>
        <v>Cordial</v>
      </c>
    </row>
    <row r="828" customFormat="false" ht="13.8" hidden="false" customHeight="false" outlineLevel="0" collapsed="false">
      <c r="A828" s="0" t="n">
        <v>827</v>
      </c>
      <c r="B828" s="1" t="n">
        <v>45071</v>
      </c>
      <c r="C828" s="2" t="n">
        <f aca="false">YEAR(B828)</f>
        <v>2023</v>
      </c>
      <c r="D828" s="2" t="n">
        <f aca="false">WEEKNUM(B828,1)</f>
        <v>21</v>
      </c>
      <c r="E828" s="16" t="s">
        <v>18</v>
      </c>
      <c r="F828" s="0" t="s">
        <v>17</v>
      </c>
      <c r="G828" s="3" t="n">
        <v>25846</v>
      </c>
      <c r="H828" s="3" t="n">
        <v>25881</v>
      </c>
      <c r="I828" s="4" t="n">
        <f aca="false">H828-G828</f>
        <v>35</v>
      </c>
      <c r="J828" s="4" t="n">
        <v>15</v>
      </c>
      <c r="K828" s="4" t="n">
        <v>100</v>
      </c>
      <c r="L828" s="4" t="n">
        <v>63</v>
      </c>
      <c r="M828" s="4" t="n">
        <f aca="false">rittenfreddie[[#This Row],[Batt.perc.vertrek]]-rittenfreddie[[#This Row],[Batt.perc.aankomst]]</f>
        <v>37</v>
      </c>
      <c r="N828" s="25" t="n">
        <f aca="false">rittenfreddie[[#This Row],[Gereden kilometers]]/rittenfreddie[[#This Row],[Batt.perc.verbruikt]]</f>
        <v>0.945945945945946</v>
      </c>
      <c r="O828" s="6" t="s">
        <v>21</v>
      </c>
      <c r="P828" s="6" t="s">
        <v>36</v>
      </c>
      <c r="Q828" s="6" t="str">
        <f aca="false">IF(AND(rittenfreddie[[#This Row],[Vervoersmiddel]]="Super Soco CPx 2021 electrische scooter",rittenfreddie[[#This Row],[Band type]]="Zomer"),"Cordial","Heidenau K66 M+S")</f>
        <v>Cordial</v>
      </c>
    </row>
    <row r="829" customFormat="false" ht="13.8" hidden="false" customHeight="false" outlineLevel="0" collapsed="false">
      <c r="A829" s="0" t="n">
        <v>828</v>
      </c>
      <c r="B829" s="1" t="n">
        <v>45072</v>
      </c>
      <c r="C829" s="2" t="n">
        <f aca="false">YEAR(B829)</f>
        <v>2023</v>
      </c>
      <c r="D829" s="2" t="n">
        <f aca="false">WEEKNUM(B829,1)</f>
        <v>21</v>
      </c>
      <c r="E829" s="16" t="s">
        <v>17</v>
      </c>
      <c r="F829" s="16" t="s">
        <v>18</v>
      </c>
      <c r="G829" s="3" t="n">
        <v>25881</v>
      </c>
      <c r="H829" s="3" t="n">
        <v>25917</v>
      </c>
      <c r="I829" s="4" t="n">
        <f aca="false">H829-G829</f>
        <v>36</v>
      </c>
      <c r="J829" s="4" t="s">
        <v>26</v>
      </c>
      <c r="K829" s="4" t="n">
        <v>63</v>
      </c>
      <c r="L829" s="4" t="n">
        <v>17</v>
      </c>
      <c r="M829" s="4" t="n">
        <f aca="false">rittenfreddie[[#This Row],[Batt.perc.vertrek]]-rittenfreddie[[#This Row],[Batt.perc.aankomst]]</f>
        <v>46</v>
      </c>
      <c r="N829" s="25" t="n">
        <f aca="false">rittenfreddie[[#This Row],[Gereden kilometers]]/rittenfreddie[[#This Row],[Batt.perc.verbruikt]]</f>
        <v>0.782608695652174</v>
      </c>
      <c r="O829" s="6" t="s">
        <v>21</v>
      </c>
      <c r="P829" s="6" t="s">
        <v>36</v>
      </c>
      <c r="Q829" s="6" t="str">
        <f aca="false">IF(AND(rittenfreddie[[#This Row],[Vervoersmiddel]]="Super Soco CPx 2021 electrische scooter",rittenfreddie[[#This Row],[Band type]]="Zomer"),"Cordial","Heidenau K66 M+S")</f>
        <v>Cordial</v>
      </c>
    </row>
    <row r="830" customFormat="false" ht="13.8" hidden="false" customHeight="false" outlineLevel="0" collapsed="false">
      <c r="A830" s="0" t="n">
        <v>829</v>
      </c>
      <c r="B830" s="1" t="n">
        <v>45072</v>
      </c>
      <c r="C830" s="2" t="n">
        <f aca="false">YEAR(B830)</f>
        <v>2023</v>
      </c>
      <c r="D830" s="2" t="n">
        <f aca="false">WEEKNUM(B830,1)</f>
        <v>21</v>
      </c>
      <c r="E830" s="16" t="s">
        <v>18</v>
      </c>
      <c r="F830" s="0" t="s">
        <v>17</v>
      </c>
      <c r="G830" s="3" t="n">
        <v>25917</v>
      </c>
      <c r="H830" s="3" t="n">
        <v>25987</v>
      </c>
      <c r="I830" s="4" t="n">
        <f aca="false">H830-G830</f>
        <v>70</v>
      </c>
      <c r="J830" s="4" t="s">
        <v>26</v>
      </c>
      <c r="K830" s="4" t="n">
        <v>100</v>
      </c>
      <c r="L830" s="4" t="n">
        <v>19</v>
      </c>
      <c r="M830" s="4" t="n">
        <f aca="false">rittenfreddie[[#This Row],[Batt.perc.vertrek]]-rittenfreddie[[#This Row],[Batt.perc.aankomst]]</f>
        <v>81</v>
      </c>
      <c r="N830" s="25" t="n">
        <f aca="false">rittenfreddie[[#This Row],[Gereden kilometers]]/rittenfreddie[[#This Row],[Batt.perc.verbruikt]]</f>
        <v>0.864197530864198</v>
      </c>
      <c r="O830" s="6" t="s">
        <v>21</v>
      </c>
      <c r="P830" s="6" t="s">
        <v>36</v>
      </c>
      <c r="Q830" s="6" t="str">
        <f aca="false">IF(AND(rittenfreddie[[#This Row],[Vervoersmiddel]]="Super Soco CPx 2021 electrische scooter",rittenfreddie[[#This Row],[Band type]]="Zomer"),"Cordial","Heidenau K66 M+S")</f>
        <v>Cordial</v>
      </c>
    </row>
    <row r="831" customFormat="false" ht="13.8" hidden="false" customHeight="false" outlineLevel="0" collapsed="false">
      <c r="A831" s="0" t="n">
        <v>830</v>
      </c>
      <c r="B831" s="1" t="n">
        <v>45076</v>
      </c>
      <c r="C831" s="2" t="n">
        <f aca="false">YEAR(B831)</f>
        <v>2023</v>
      </c>
      <c r="D831" s="2" t="n">
        <f aca="false">WEEKNUM(B831,1)</f>
        <v>22</v>
      </c>
      <c r="E831" s="16" t="s">
        <v>17</v>
      </c>
      <c r="F831" s="16" t="s">
        <v>18</v>
      </c>
      <c r="G831" s="3" t="n">
        <v>0</v>
      </c>
      <c r="H831" s="3" t="n">
        <v>33</v>
      </c>
      <c r="I831" s="4" t="n">
        <f aca="false">H831-G831</f>
        <v>33</v>
      </c>
      <c r="N831" s="25"/>
      <c r="O831" s="6" t="s">
        <v>38</v>
      </c>
      <c r="P831" s="6" t="s">
        <v>36</v>
      </c>
      <c r="Q831" s="6" t="s">
        <v>39</v>
      </c>
    </row>
    <row r="832" customFormat="false" ht="13.8" hidden="false" customHeight="false" outlineLevel="0" collapsed="false">
      <c r="A832" s="0" t="n">
        <v>831</v>
      </c>
      <c r="B832" s="1" t="n">
        <v>45076</v>
      </c>
      <c r="C832" s="2" t="n">
        <f aca="false">YEAR(B832)</f>
        <v>2023</v>
      </c>
      <c r="D832" s="2" t="n">
        <f aca="false">WEEKNUM(B832,1)</f>
        <v>22</v>
      </c>
      <c r="E832" s="16" t="s">
        <v>18</v>
      </c>
      <c r="F832" s="0" t="s">
        <v>17</v>
      </c>
      <c r="G832" s="3" t="n">
        <v>33</v>
      </c>
      <c r="H832" s="3" t="n">
        <v>66</v>
      </c>
      <c r="I832" s="4" t="n">
        <f aca="false">H832-G832</f>
        <v>33</v>
      </c>
      <c r="N832" s="25"/>
      <c r="O832" s="6" t="s">
        <v>38</v>
      </c>
      <c r="P832" s="6" t="s">
        <v>36</v>
      </c>
      <c r="Q832" s="6" t="s">
        <v>39</v>
      </c>
    </row>
    <row r="833" customFormat="false" ht="13.8" hidden="false" customHeight="false" outlineLevel="0" collapsed="false">
      <c r="A833" s="0" t="n">
        <v>832</v>
      </c>
      <c r="B833" s="1" t="n">
        <v>45077</v>
      </c>
      <c r="C833" s="2" t="n">
        <f aca="false">YEAR(B833)</f>
        <v>2023</v>
      </c>
      <c r="D833" s="2" t="n">
        <f aca="false">WEEKNUM(B833,1)</f>
        <v>22</v>
      </c>
      <c r="E833" s="16" t="s">
        <v>17</v>
      </c>
      <c r="F833" s="16" t="s">
        <v>18</v>
      </c>
      <c r="G833" s="3" t="n">
        <v>25987</v>
      </c>
      <c r="H833" s="3" t="n">
        <v>26022</v>
      </c>
      <c r="I833" s="4" t="n">
        <f aca="false">H833-G833</f>
        <v>35</v>
      </c>
      <c r="J833" s="4" t="n">
        <v>10</v>
      </c>
      <c r="K833" s="4" t="n">
        <v>100</v>
      </c>
      <c r="L833" s="4" t="n">
        <v>58</v>
      </c>
      <c r="M833" s="4" t="n">
        <f aca="false">rittenfreddie[[#This Row],[Batt.perc.vertrek]]-rittenfreddie[[#This Row],[Batt.perc.aankomst]]</f>
        <v>42</v>
      </c>
      <c r="N833" s="25" t="n">
        <f aca="false">rittenfreddie[[#This Row],[Gereden kilometers]]/rittenfreddie[[#This Row],[Batt.perc.verbruikt]]</f>
        <v>0.833333333333333</v>
      </c>
      <c r="O833" s="6" t="s">
        <v>21</v>
      </c>
      <c r="P833" s="6" t="s">
        <v>36</v>
      </c>
      <c r="Q833" s="6" t="str">
        <f aca="false">IF(AND(rittenfreddie[[#This Row],[Vervoersmiddel]]="Super Soco CPx 2021 electrische scooter",rittenfreddie[[#This Row],[Band type]]="Zomer"),"Cordial","Heidenau K66 M+S")</f>
        <v>Cordial</v>
      </c>
    </row>
    <row r="834" customFormat="false" ht="13.8" hidden="false" customHeight="false" outlineLevel="0" collapsed="false">
      <c r="A834" s="0" t="n">
        <v>833</v>
      </c>
      <c r="B834" s="1" t="n">
        <v>45077</v>
      </c>
      <c r="C834" s="2" t="n">
        <f aca="false">YEAR(B834)</f>
        <v>2023</v>
      </c>
      <c r="D834" s="2" t="n">
        <f aca="false">WEEKNUM(B834,1)</f>
        <v>22</v>
      </c>
      <c r="E834" s="16" t="s">
        <v>18</v>
      </c>
      <c r="F834" s="0" t="s">
        <v>17</v>
      </c>
      <c r="G834" s="3" t="n">
        <v>26022</v>
      </c>
      <c r="H834" s="3" t="n">
        <v>26057</v>
      </c>
      <c r="I834" s="4" t="n">
        <f aca="false">H834-G834</f>
        <v>35</v>
      </c>
      <c r="J834" s="4" t="n">
        <v>18</v>
      </c>
      <c r="K834" s="4" t="n">
        <v>100</v>
      </c>
      <c r="L834" s="4" t="n">
        <v>65</v>
      </c>
      <c r="M834" s="4" t="n">
        <f aca="false">rittenfreddie[[#This Row],[Batt.perc.vertrek]]-rittenfreddie[[#This Row],[Batt.perc.aankomst]]</f>
        <v>35</v>
      </c>
      <c r="N834" s="25" t="n">
        <f aca="false">rittenfreddie[[#This Row],[Gereden kilometers]]/rittenfreddie[[#This Row],[Batt.perc.verbruikt]]</f>
        <v>1</v>
      </c>
      <c r="O834" s="6" t="s">
        <v>21</v>
      </c>
      <c r="P834" s="6" t="s">
        <v>36</v>
      </c>
      <c r="Q834" s="6" t="str">
        <f aca="false">IF(AND(rittenfreddie[[#This Row],[Vervoersmiddel]]="Super Soco CPx 2021 electrische scooter",rittenfreddie[[#This Row],[Band type]]="Zomer"),"Cordial","Heidenau K66 M+S")</f>
        <v>Cordial</v>
      </c>
    </row>
    <row r="835" customFormat="false" ht="13.8" hidden="false" customHeight="false" outlineLevel="0" collapsed="false">
      <c r="A835" s="0" t="n">
        <v>834</v>
      </c>
      <c r="B835" s="1" t="n">
        <v>45078</v>
      </c>
      <c r="C835" s="2" t="n">
        <f aca="false">YEAR(B835)</f>
        <v>2023</v>
      </c>
      <c r="D835" s="2" t="n">
        <f aca="false">WEEKNUM(B835,1)</f>
        <v>22</v>
      </c>
      <c r="E835" s="16" t="s">
        <v>17</v>
      </c>
      <c r="F835" s="16" t="s">
        <v>18</v>
      </c>
      <c r="G835" s="3" t="n">
        <v>0</v>
      </c>
      <c r="H835" s="3" t="n">
        <v>33</v>
      </c>
      <c r="I835" s="4" t="n">
        <f aca="false">H835-G835</f>
        <v>33</v>
      </c>
      <c r="N835" s="25"/>
      <c r="O835" s="6" t="s">
        <v>38</v>
      </c>
      <c r="P835" s="6" t="s">
        <v>36</v>
      </c>
      <c r="Q835" s="6" t="s">
        <v>39</v>
      </c>
    </row>
    <row r="836" customFormat="false" ht="13.8" hidden="false" customHeight="false" outlineLevel="0" collapsed="false">
      <c r="A836" s="0" t="n">
        <v>835</v>
      </c>
      <c r="B836" s="1" t="n">
        <v>45078</v>
      </c>
      <c r="C836" s="2" t="n">
        <f aca="false">YEAR(B836)</f>
        <v>2023</v>
      </c>
      <c r="D836" s="2" t="n">
        <f aca="false">WEEKNUM(B836,1)</f>
        <v>22</v>
      </c>
      <c r="E836" s="16" t="s">
        <v>18</v>
      </c>
      <c r="F836" s="0" t="s">
        <v>17</v>
      </c>
      <c r="G836" s="3" t="n">
        <v>33</v>
      </c>
      <c r="H836" s="3" t="n">
        <v>66</v>
      </c>
      <c r="I836" s="4" t="n">
        <f aca="false">H836-G836</f>
        <v>33</v>
      </c>
      <c r="N836" s="25"/>
      <c r="O836" s="6" t="s">
        <v>38</v>
      </c>
      <c r="P836" s="6" t="s">
        <v>36</v>
      </c>
      <c r="Q836" s="6" t="s">
        <v>39</v>
      </c>
    </row>
    <row r="837" customFormat="false" ht="13.8" hidden="false" customHeight="false" outlineLevel="0" collapsed="false">
      <c r="A837" s="0" t="n">
        <v>836</v>
      </c>
      <c r="B837" s="1" t="n">
        <v>45079</v>
      </c>
      <c r="C837" s="2" t="n">
        <f aca="false">YEAR(B837)</f>
        <v>2023</v>
      </c>
      <c r="D837" s="2" t="n">
        <f aca="false">WEEKNUM(B837,1)</f>
        <v>22</v>
      </c>
      <c r="E837" s="16" t="s">
        <v>17</v>
      </c>
      <c r="F837" s="16" t="s">
        <v>18</v>
      </c>
      <c r="G837" s="3" t="n">
        <v>26057</v>
      </c>
      <c r="H837" s="3" t="n">
        <v>26092</v>
      </c>
      <c r="I837" s="4" t="n">
        <f aca="false">H837-G837</f>
        <v>35</v>
      </c>
      <c r="J837" s="4" t="n">
        <v>11</v>
      </c>
      <c r="K837" s="4" t="n">
        <v>65</v>
      </c>
      <c r="L837" s="4" t="n">
        <v>20</v>
      </c>
      <c r="M837" s="4" t="n">
        <f aca="false">rittenfreddie[[#This Row],[Batt.perc.vertrek]]-rittenfreddie[[#This Row],[Batt.perc.aankomst]]</f>
        <v>45</v>
      </c>
      <c r="N837" s="25" t="n">
        <f aca="false">rittenfreddie[[#This Row],[Gereden kilometers]]/rittenfreddie[[#This Row],[Batt.perc.verbruikt]]</f>
        <v>0.777777777777778</v>
      </c>
      <c r="O837" s="6" t="s">
        <v>21</v>
      </c>
      <c r="P837" s="6" t="s">
        <v>36</v>
      </c>
      <c r="Q837" s="6" t="str">
        <f aca="false">IF(AND(rittenfreddie[[#This Row],[Vervoersmiddel]]="Super Soco CPx 2021 electrische scooter",rittenfreddie[[#This Row],[Band type]]="Zomer"),"Cordial","Heidenau K66 M+S")</f>
        <v>Cordial</v>
      </c>
    </row>
    <row r="838" customFormat="false" ht="13.8" hidden="false" customHeight="false" outlineLevel="0" collapsed="false">
      <c r="A838" s="0" t="n">
        <v>837</v>
      </c>
      <c r="B838" s="1" t="n">
        <v>45079</v>
      </c>
      <c r="C838" s="2" t="n">
        <f aca="false">YEAR(B838)</f>
        <v>2023</v>
      </c>
      <c r="D838" s="2" t="n">
        <f aca="false">WEEKNUM(B838,1)</f>
        <v>22</v>
      </c>
      <c r="E838" s="16" t="s">
        <v>18</v>
      </c>
      <c r="F838" s="0" t="s">
        <v>17</v>
      </c>
      <c r="G838" s="3" t="n">
        <v>26092</v>
      </c>
      <c r="H838" s="3" t="n">
        <v>26127</v>
      </c>
      <c r="I838" s="4" t="n">
        <f aca="false">H838-G838</f>
        <v>35</v>
      </c>
      <c r="J838" s="4" t="n">
        <v>20</v>
      </c>
      <c r="K838" s="4" t="n">
        <v>100</v>
      </c>
      <c r="L838" s="4" t="n">
        <v>65</v>
      </c>
      <c r="M838" s="4" t="n">
        <f aca="false">rittenfreddie[[#This Row],[Batt.perc.vertrek]]-rittenfreddie[[#This Row],[Batt.perc.aankomst]]</f>
        <v>35</v>
      </c>
      <c r="N838" s="25" t="n">
        <f aca="false">rittenfreddie[[#This Row],[Gereden kilometers]]/rittenfreddie[[#This Row],[Batt.perc.verbruikt]]</f>
        <v>1</v>
      </c>
      <c r="O838" s="6" t="s">
        <v>21</v>
      </c>
      <c r="P838" s="6" t="s">
        <v>36</v>
      </c>
      <c r="Q838" s="6" t="str">
        <f aca="false">IF(AND(rittenfreddie[[#This Row],[Vervoersmiddel]]="Super Soco CPx 2021 electrische scooter",rittenfreddie[[#This Row],[Band type]]="Zomer"),"Cordial","Heidenau K66 M+S")</f>
        <v>Cordial</v>
      </c>
    </row>
    <row r="839" customFormat="false" ht="13.8" hidden="false" customHeight="false" outlineLevel="0" collapsed="false">
      <c r="A839" s="0" t="n">
        <v>838</v>
      </c>
      <c r="B839" s="1" t="n">
        <v>45082</v>
      </c>
      <c r="C839" s="2" t="n">
        <f aca="false">YEAR(B839)</f>
        <v>2023</v>
      </c>
      <c r="D839" s="2" t="n">
        <f aca="false">WEEKNUM(B839,1)</f>
        <v>23</v>
      </c>
      <c r="E839" s="16" t="s">
        <v>17</v>
      </c>
      <c r="F839" s="16" t="s">
        <v>18</v>
      </c>
      <c r="G839" s="3" t="n">
        <v>26154</v>
      </c>
      <c r="H839" s="3" t="n">
        <v>26188</v>
      </c>
      <c r="I839" s="4" t="n">
        <f aca="false">H839-G839</f>
        <v>34</v>
      </c>
      <c r="J839" s="4" t="n">
        <v>11</v>
      </c>
      <c r="K839" s="4" t="n">
        <v>80</v>
      </c>
      <c r="L839" s="4" t="n">
        <v>38</v>
      </c>
      <c r="M839" s="4" t="n">
        <f aca="false">rittenfreddie[[#This Row],[Batt.perc.vertrek]]-rittenfreddie[[#This Row],[Batt.perc.aankomst]]</f>
        <v>42</v>
      </c>
      <c r="N839" s="25" t="n">
        <f aca="false">rittenfreddie[[#This Row],[Gereden kilometers]]/rittenfreddie[[#This Row],[Batt.perc.verbruikt]]</f>
        <v>0.80952380952381</v>
      </c>
      <c r="O839" s="6" t="s">
        <v>21</v>
      </c>
      <c r="P839" s="6" t="s">
        <v>36</v>
      </c>
      <c r="Q839" s="6" t="str">
        <f aca="false">IF(AND(rittenfreddie[[#This Row],[Vervoersmiddel]]="Super Soco CPx 2021 electrische scooter",rittenfreddie[[#This Row],[Band type]]="Zomer"),"Cordial","Heidenau K66 M+S")</f>
        <v>Cordial</v>
      </c>
    </row>
    <row r="840" customFormat="false" ht="13.8" hidden="false" customHeight="false" outlineLevel="0" collapsed="false">
      <c r="A840" s="0" t="n">
        <v>839</v>
      </c>
      <c r="B840" s="1" t="n">
        <v>45082</v>
      </c>
      <c r="C840" s="2" t="n">
        <f aca="false">YEAR(B840)</f>
        <v>2023</v>
      </c>
      <c r="D840" s="2" t="n">
        <f aca="false">WEEKNUM(B840,1)</f>
        <v>23</v>
      </c>
      <c r="E840" s="16" t="s">
        <v>18</v>
      </c>
      <c r="F840" s="0" t="s">
        <v>17</v>
      </c>
      <c r="G840" s="3" t="n">
        <v>26188</v>
      </c>
      <c r="H840" s="3" t="n">
        <v>26224</v>
      </c>
      <c r="I840" s="4" t="n">
        <f aca="false">H840-G840</f>
        <v>36</v>
      </c>
      <c r="J840" s="4" t="n">
        <v>19</v>
      </c>
      <c r="K840" s="4" t="n">
        <v>100</v>
      </c>
      <c r="L840" s="4" t="n">
        <v>64</v>
      </c>
      <c r="M840" s="4" t="n">
        <f aca="false">rittenfreddie[[#This Row],[Batt.perc.vertrek]]-rittenfreddie[[#This Row],[Batt.perc.aankomst]]</f>
        <v>36</v>
      </c>
      <c r="N840" s="25" t="n">
        <f aca="false">rittenfreddie[[#This Row],[Gereden kilometers]]/rittenfreddie[[#This Row],[Batt.perc.verbruikt]]</f>
        <v>1</v>
      </c>
      <c r="O840" s="6" t="s">
        <v>21</v>
      </c>
      <c r="P840" s="6" t="s">
        <v>36</v>
      </c>
      <c r="Q840" s="6" t="str">
        <f aca="false">IF(AND(rittenfreddie[[#This Row],[Vervoersmiddel]]="Super Soco CPx 2021 electrische scooter",rittenfreddie[[#This Row],[Band type]]="Zomer"),"Cordial","Heidenau K66 M+S")</f>
        <v>Cordial</v>
      </c>
    </row>
    <row r="841" customFormat="false" ht="13.8" hidden="false" customHeight="false" outlineLevel="0" collapsed="false">
      <c r="A841" s="0" t="n">
        <v>840</v>
      </c>
      <c r="B841" s="1" t="n">
        <v>45083</v>
      </c>
      <c r="C841" s="2" t="n">
        <f aca="false">YEAR(B841)</f>
        <v>2023</v>
      </c>
      <c r="D841" s="2" t="n">
        <f aca="false">WEEKNUM(B841,1)</f>
        <v>23</v>
      </c>
      <c r="E841" s="16" t="s">
        <v>17</v>
      </c>
      <c r="F841" s="16" t="s">
        <v>18</v>
      </c>
      <c r="G841" s="3" t="n">
        <v>0</v>
      </c>
      <c r="H841" s="3" t="n">
        <v>33</v>
      </c>
      <c r="I841" s="4" t="n">
        <f aca="false">H841-G841</f>
        <v>33</v>
      </c>
      <c r="N841" s="25"/>
      <c r="O841" s="6" t="s">
        <v>38</v>
      </c>
      <c r="P841" s="6" t="s">
        <v>36</v>
      </c>
      <c r="Q841" s="6" t="s">
        <v>39</v>
      </c>
    </row>
    <row r="842" customFormat="false" ht="13.8" hidden="false" customHeight="false" outlineLevel="0" collapsed="false">
      <c r="A842" s="0" t="n">
        <v>841</v>
      </c>
      <c r="B842" s="1" t="n">
        <v>45083</v>
      </c>
      <c r="C842" s="2" t="n">
        <f aca="false">YEAR(B842)</f>
        <v>2023</v>
      </c>
      <c r="D842" s="2" t="n">
        <f aca="false">WEEKNUM(B842,1)</f>
        <v>23</v>
      </c>
      <c r="E842" s="16" t="s">
        <v>18</v>
      </c>
      <c r="F842" s="0" t="s">
        <v>17</v>
      </c>
      <c r="G842" s="3" t="n">
        <v>33</v>
      </c>
      <c r="H842" s="3" t="n">
        <v>66</v>
      </c>
      <c r="I842" s="4" t="n">
        <f aca="false">H842-G842</f>
        <v>33</v>
      </c>
      <c r="N842" s="25"/>
      <c r="O842" s="6" t="s">
        <v>38</v>
      </c>
      <c r="P842" s="6" t="s">
        <v>36</v>
      </c>
      <c r="Q842" s="6" t="s">
        <v>39</v>
      </c>
    </row>
    <row r="843" customFormat="false" ht="13.8" hidden="false" customHeight="false" outlineLevel="0" collapsed="false">
      <c r="A843" s="0" t="n">
        <v>842</v>
      </c>
      <c r="B843" s="1" t="n">
        <v>45084</v>
      </c>
      <c r="C843" s="2" t="n">
        <f aca="false">YEAR(B843)</f>
        <v>2023</v>
      </c>
      <c r="D843" s="2" t="n">
        <f aca="false">WEEKNUM(B843,1)</f>
        <v>23</v>
      </c>
      <c r="E843" s="16" t="s">
        <v>17</v>
      </c>
      <c r="F843" s="16" t="s">
        <v>18</v>
      </c>
      <c r="G843" s="3" t="n">
        <v>26224</v>
      </c>
      <c r="H843" s="3" t="n">
        <v>26259</v>
      </c>
      <c r="I843" s="4" t="n">
        <f aca="false">H843-G843</f>
        <v>35</v>
      </c>
      <c r="J843" s="4" t="n">
        <v>11</v>
      </c>
      <c r="K843" s="4" t="n">
        <v>64</v>
      </c>
      <c r="L843" s="4" t="n">
        <v>19</v>
      </c>
      <c r="M843" s="4" t="n">
        <f aca="false">rittenfreddie[[#This Row],[Batt.perc.vertrek]]-rittenfreddie[[#This Row],[Batt.perc.aankomst]]</f>
        <v>45</v>
      </c>
      <c r="N843" s="25" t="n">
        <f aca="false">rittenfreddie[[#This Row],[Gereden kilometers]]/rittenfreddie[[#This Row],[Batt.perc.verbruikt]]</f>
        <v>0.777777777777778</v>
      </c>
      <c r="O843" s="6" t="s">
        <v>21</v>
      </c>
      <c r="P843" s="6" t="s">
        <v>36</v>
      </c>
      <c r="Q843" s="6" t="str">
        <f aca="false">IF(AND(rittenfreddie[[#This Row],[Vervoersmiddel]]="Super Soco CPx 2021 electrische scooter",rittenfreddie[[#This Row],[Band type]]="Zomer"),"Cordial","Heidenau K66 M+S")</f>
        <v>Cordial</v>
      </c>
    </row>
    <row r="844" customFormat="false" ht="13.8" hidden="false" customHeight="false" outlineLevel="0" collapsed="false">
      <c r="A844" s="0" t="n">
        <v>843</v>
      </c>
      <c r="B844" s="1" t="n">
        <v>45084</v>
      </c>
      <c r="C844" s="2" t="n">
        <f aca="false">YEAR(B844)</f>
        <v>2023</v>
      </c>
      <c r="D844" s="2" t="n">
        <f aca="false">WEEKNUM(B844,1)</f>
        <v>23</v>
      </c>
      <c r="E844" s="16" t="s">
        <v>18</v>
      </c>
      <c r="F844" s="0" t="s">
        <v>17</v>
      </c>
      <c r="G844" s="3" t="n">
        <v>26259</v>
      </c>
      <c r="H844" s="3" t="n">
        <v>26294</v>
      </c>
      <c r="I844" s="4" t="n">
        <f aca="false">H844-G844</f>
        <v>35</v>
      </c>
      <c r="J844" s="4" t="n">
        <v>21</v>
      </c>
      <c r="K844" s="4" t="n">
        <v>100</v>
      </c>
      <c r="L844" s="4" t="n">
        <v>62</v>
      </c>
      <c r="M844" s="4" t="n">
        <f aca="false">rittenfreddie[[#This Row],[Batt.perc.vertrek]]-rittenfreddie[[#This Row],[Batt.perc.aankomst]]</f>
        <v>38</v>
      </c>
      <c r="N844" s="25" t="n">
        <f aca="false">rittenfreddie[[#This Row],[Gereden kilometers]]/rittenfreddie[[#This Row],[Batt.perc.verbruikt]]</f>
        <v>0.921052631578947</v>
      </c>
      <c r="O844" s="6" t="s">
        <v>21</v>
      </c>
      <c r="P844" s="6" t="s">
        <v>36</v>
      </c>
      <c r="Q844" s="6" t="str">
        <f aca="false">IF(AND(rittenfreddie[[#This Row],[Vervoersmiddel]]="Super Soco CPx 2021 electrische scooter",rittenfreddie[[#This Row],[Band type]]="Zomer"),"Cordial","Heidenau K66 M+S")</f>
        <v>Cordial</v>
      </c>
    </row>
    <row r="845" customFormat="false" ht="13.8" hidden="false" customHeight="false" outlineLevel="0" collapsed="false">
      <c r="A845" s="0" t="n">
        <v>844</v>
      </c>
      <c r="B845" s="1" t="n">
        <v>45085</v>
      </c>
      <c r="C845" s="2" t="n">
        <f aca="false">YEAR(B845)</f>
        <v>2023</v>
      </c>
      <c r="D845" s="2" t="n">
        <f aca="false">WEEKNUM(B845,1)</f>
        <v>23</v>
      </c>
      <c r="E845" s="16" t="s">
        <v>17</v>
      </c>
      <c r="F845" s="16" t="s">
        <v>18</v>
      </c>
      <c r="G845" s="3" t="n">
        <v>26294</v>
      </c>
      <c r="H845" s="3" t="n">
        <v>26328</v>
      </c>
      <c r="I845" s="4" t="n">
        <f aca="false">H845-G845</f>
        <v>34</v>
      </c>
      <c r="J845" s="4" t="s">
        <v>26</v>
      </c>
      <c r="K845" s="4" t="n">
        <v>62</v>
      </c>
      <c r="L845" s="4" t="n">
        <v>17</v>
      </c>
      <c r="M845" s="4" t="n">
        <f aca="false">rittenfreddie[[#This Row],[Batt.perc.vertrek]]-rittenfreddie[[#This Row],[Batt.perc.aankomst]]</f>
        <v>45</v>
      </c>
      <c r="N845" s="25" t="n">
        <f aca="false">rittenfreddie[[#This Row],[Gereden kilometers]]/rittenfreddie[[#This Row],[Batt.perc.verbruikt]]</f>
        <v>0.755555555555556</v>
      </c>
      <c r="O845" s="6" t="s">
        <v>21</v>
      </c>
      <c r="P845" s="6" t="s">
        <v>36</v>
      </c>
      <c r="Q845" s="6" t="str">
        <f aca="false">IF(AND(rittenfreddie[[#This Row],[Vervoersmiddel]]="Super Soco CPx 2021 electrische scooter",rittenfreddie[[#This Row],[Band type]]="Zomer"),"Cordial","Heidenau K66 M+S")</f>
        <v>Cordial</v>
      </c>
    </row>
    <row r="846" customFormat="false" ht="13.8" hidden="false" customHeight="false" outlineLevel="0" collapsed="false">
      <c r="A846" s="0" t="n">
        <v>845</v>
      </c>
      <c r="B846" s="1" t="n">
        <v>45085</v>
      </c>
      <c r="C846" s="2" t="n">
        <f aca="false">YEAR(B846)</f>
        <v>2023</v>
      </c>
      <c r="D846" s="2" t="n">
        <f aca="false">WEEKNUM(B846,1)</f>
        <v>23</v>
      </c>
      <c r="E846" s="16" t="s">
        <v>18</v>
      </c>
      <c r="F846" s="0" t="s">
        <v>17</v>
      </c>
      <c r="M846" s="4" t="n">
        <f aca="false">rittenfreddie[[#This Row],[Batt.perc.vertrek]]-rittenfreddie[[#This Row],[Batt.perc.aankomst]]</f>
        <v>0</v>
      </c>
      <c r="N846" s="25" t="e">
        <f aca="false">rittenfreddie[[#This Row],[Gereden kilometers]]/rittenfreddie[[#This Row],[Batt.perc.verbruikt]]</f>
        <v>#DIV/0!</v>
      </c>
      <c r="O846" s="6" t="s">
        <v>31</v>
      </c>
      <c r="P846" s="6" t="s">
        <v>36</v>
      </c>
      <c r="Q846" s="6" t="s">
        <v>42</v>
      </c>
    </row>
    <row r="847" customFormat="false" ht="13.8" hidden="false" customHeight="false" outlineLevel="0" collapsed="false">
      <c r="A847" s="0" t="n">
        <v>846</v>
      </c>
      <c r="B847" s="1" t="n">
        <v>45086</v>
      </c>
      <c r="C847" s="2" t="n">
        <f aca="false">YEAR(B847)</f>
        <v>2023</v>
      </c>
      <c r="D847" s="2" t="n">
        <f aca="false">WEEKNUM(B847,1)</f>
        <v>23</v>
      </c>
      <c r="E847" s="16" t="s">
        <v>17</v>
      </c>
      <c r="F847" s="16" t="s">
        <v>18</v>
      </c>
      <c r="M847" s="4" t="n">
        <f aca="false">rittenfreddie[[#This Row],[Batt.perc.vertrek]]-rittenfreddie[[#This Row],[Batt.perc.aankomst]]</f>
        <v>0</v>
      </c>
      <c r="N847" s="25" t="e">
        <f aca="false">rittenfreddie[[#This Row],[Gereden kilometers]]/rittenfreddie[[#This Row],[Batt.perc.verbruikt]]</f>
        <v>#DIV/0!</v>
      </c>
      <c r="O847" s="6" t="s">
        <v>31</v>
      </c>
      <c r="P847" s="6" t="s">
        <v>36</v>
      </c>
      <c r="Q847" s="6" t="s">
        <v>42</v>
      </c>
    </row>
    <row r="848" customFormat="false" ht="13.8" hidden="false" customHeight="false" outlineLevel="0" collapsed="false">
      <c r="A848" s="0" t="n">
        <v>847</v>
      </c>
      <c r="B848" s="1" t="n">
        <v>45086</v>
      </c>
      <c r="C848" s="2" t="n">
        <f aca="false">YEAR(B848)</f>
        <v>2023</v>
      </c>
      <c r="D848" s="2" t="n">
        <f aca="false">WEEKNUM(B848,1)</f>
        <v>23</v>
      </c>
      <c r="E848" s="16" t="s">
        <v>18</v>
      </c>
      <c r="F848" s="0" t="s">
        <v>17</v>
      </c>
      <c r="G848" s="3" t="n">
        <v>26328</v>
      </c>
      <c r="H848" s="3" t="n">
        <v>26365</v>
      </c>
      <c r="I848" s="4" t="n">
        <f aca="false">H848-G848</f>
        <v>37</v>
      </c>
      <c r="J848" s="4" t="n">
        <v>29</v>
      </c>
      <c r="K848" s="4" t="n">
        <v>100</v>
      </c>
      <c r="L848" s="4" t="n">
        <v>62</v>
      </c>
      <c r="M848" s="4" t="n">
        <f aca="false">rittenfreddie[[#This Row],[Batt.perc.vertrek]]-rittenfreddie[[#This Row],[Batt.perc.aankomst]]</f>
        <v>38</v>
      </c>
      <c r="N848" s="25" t="n">
        <f aca="false">rittenfreddie[[#This Row],[Gereden kilometers]]/rittenfreddie[[#This Row],[Batt.perc.verbruikt]]</f>
        <v>0.973684210526316</v>
      </c>
      <c r="O848" s="6" t="s">
        <v>21</v>
      </c>
      <c r="P848" s="6" t="s">
        <v>36</v>
      </c>
      <c r="Q848" s="6" t="str">
        <f aca="false">IF(AND(rittenfreddie[[#This Row],[Vervoersmiddel]]="Super Soco CPx 2021 electrische scooter",rittenfreddie[[#This Row],[Band type]]="Zomer"),"Cordial","Heidenau K66 M+S")</f>
        <v>Cordial</v>
      </c>
    </row>
    <row r="849" customFormat="false" ht="13.8" hidden="false" customHeight="false" outlineLevel="0" collapsed="false">
      <c r="A849" s="0" t="n">
        <v>848</v>
      </c>
      <c r="B849" s="1" t="n">
        <v>45089</v>
      </c>
      <c r="C849" s="2" t="n">
        <f aca="false">YEAR(B849)</f>
        <v>2023</v>
      </c>
      <c r="D849" s="2" t="n">
        <f aca="false">WEEKNUM(B849,1)</f>
        <v>24</v>
      </c>
      <c r="E849" s="16" t="s">
        <v>17</v>
      </c>
      <c r="F849" s="16" t="s">
        <v>18</v>
      </c>
      <c r="G849" s="3" t="n">
        <v>26365</v>
      </c>
      <c r="H849" s="3" t="n">
        <v>26400</v>
      </c>
      <c r="I849" s="4" t="n">
        <f aca="false">H849-G849</f>
        <v>35</v>
      </c>
      <c r="J849" s="4" t="n">
        <v>16</v>
      </c>
      <c r="K849" s="4" t="n">
        <v>62</v>
      </c>
      <c r="L849" s="4" t="n">
        <v>19</v>
      </c>
      <c r="M849" s="4" t="n">
        <f aca="false">rittenfreddie[[#This Row],[Batt.perc.vertrek]]-rittenfreddie[[#This Row],[Batt.perc.aankomst]]</f>
        <v>43</v>
      </c>
      <c r="N849" s="25" t="n">
        <f aca="false">rittenfreddie[[#This Row],[Gereden kilometers]]/rittenfreddie[[#This Row],[Batt.perc.verbruikt]]</f>
        <v>0.813953488372093</v>
      </c>
      <c r="O849" s="6" t="s">
        <v>21</v>
      </c>
      <c r="P849" s="6" t="s">
        <v>36</v>
      </c>
      <c r="Q849" s="6" t="str">
        <f aca="false">IF(AND(rittenfreddie[[#This Row],[Vervoersmiddel]]="Super Soco CPx 2021 electrische scooter",rittenfreddie[[#This Row],[Band type]]="Zomer"),"Cordial","Heidenau K66 M+S")</f>
        <v>Cordial</v>
      </c>
    </row>
    <row r="850" customFormat="false" ht="13.8" hidden="false" customHeight="false" outlineLevel="0" collapsed="false">
      <c r="A850" s="0" t="n">
        <v>849</v>
      </c>
      <c r="B850" s="1" t="n">
        <v>45089</v>
      </c>
      <c r="C850" s="2" t="n">
        <f aca="false">YEAR(B850)</f>
        <v>2023</v>
      </c>
      <c r="D850" s="2" t="n">
        <f aca="false">WEEKNUM(B850,1)</f>
        <v>24</v>
      </c>
      <c r="E850" s="16" t="s">
        <v>18</v>
      </c>
      <c r="F850" s="0" t="s">
        <v>17</v>
      </c>
      <c r="G850" s="3" t="n">
        <v>26400</v>
      </c>
      <c r="H850" s="3" t="n">
        <v>26435</v>
      </c>
      <c r="I850" s="4" t="n">
        <f aca="false">H850-G850</f>
        <v>35</v>
      </c>
      <c r="J850" s="4" t="n">
        <v>30</v>
      </c>
      <c r="K850" s="4" t="n">
        <v>100</v>
      </c>
      <c r="L850" s="4" t="n">
        <v>63</v>
      </c>
      <c r="M850" s="4" t="n">
        <f aca="false">rittenfreddie[[#This Row],[Batt.perc.vertrek]]-rittenfreddie[[#This Row],[Batt.perc.aankomst]]</f>
        <v>37</v>
      </c>
      <c r="N850" s="25" t="n">
        <f aca="false">rittenfreddie[[#This Row],[Gereden kilometers]]/rittenfreddie[[#This Row],[Batt.perc.verbruikt]]</f>
        <v>0.945945945945946</v>
      </c>
      <c r="O850" s="6" t="s">
        <v>21</v>
      </c>
      <c r="P850" s="6" t="s">
        <v>36</v>
      </c>
      <c r="Q850" s="6" t="str">
        <f aca="false">IF(AND(rittenfreddie[[#This Row],[Vervoersmiddel]]="Super Soco CPx 2021 electrische scooter",rittenfreddie[[#This Row],[Band type]]="Zomer"),"Cordial","Heidenau K66 M+S")</f>
        <v>Cordial</v>
      </c>
    </row>
    <row r="851" customFormat="false" ht="13.8" hidden="false" customHeight="false" outlineLevel="0" collapsed="false">
      <c r="A851" s="0" t="n">
        <v>850</v>
      </c>
      <c r="B851" s="1" t="n">
        <v>45090</v>
      </c>
      <c r="C851" s="2" t="n">
        <f aca="false">YEAR(B851)</f>
        <v>2023</v>
      </c>
      <c r="D851" s="2" t="n">
        <f aca="false">WEEKNUM(B851,1)</f>
        <v>24</v>
      </c>
      <c r="E851" s="16" t="s">
        <v>17</v>
      </c>
      <c r="F851" s="16" t="s">
        <v>18</v>
      </c>
      <c r="G851" s="3" t="n">
        <v>26435</v>
      </c>
      <c r="H851" s="3" t="n">
        <v>26470</v>
      </c>
      <c r="I851" s="4" t="n">
        <f aca="false">H851-G851</f>
        <v>35</v>
      </c>
      <c r="J851" s="4" t="n">
        <v>16</v>
      </c>
      <c r="K851" s="4" t="n">
        <v>63</v>
      </c>
      <c r="L851" s="4" t="n">
        <v>21</v>
      </c>
      <c r="M851" s="4" t="n">
        <f aca="false">rittenfreddie[[#This Row],[Batt.perc.vertrek]]-rittenfreddie[[#This Row],[Batt.perc.aankomst]]</f>
        <v>42</v>
      </c>
      <c r="N851" s="25" t="n">
        <f aca="false">rittenfreddie[[#This Row],[Gereden kilometers]]/rittenfreddie[[#This Row],[Batt.perc.verbruikt]]</f>
        <v>0.833333333333333</v>
      </c>
      <c r="O851" s="6" t="s">
        <v>21</v>
      </c>
      <c r="P851" s="6" t="s">
        <v>36</v>
      </c>
      <c r="Q851" s="6" t="str">
        <f aca="false">IF(AND(rittenfreddie[[#This Row],[Vervoersmiddel]]="Super Soco CPx 2021 electrische scooter",rittenfreddie[[#This Row],[Band type]]="Zomer"),"Cordial","Heidenau K66 M+S")</f>
        <v>Cordial</v>
      </c>
    </row>
    <row r="852" customFormat="false" ht="13.8" hidden="false" customHeight="false" outlineLevel="0" collapsed="false">
      <c r="A852" s="0" t="n">
        <v>851</v>
      </c>
      <c r="B852" s="1" t="n">
        <v>45090</v>
      </c>
      <c r="C852" s="2" t="n">
        <f aca="false">YEAR(B852)</f>
        <v>2023</v>
      </c>
      <c r="D852" s="2" t="n">
        <f aca="false">WEEKNUM(B852,1)</f>
        <v>24</v>
      </c>
      <c r="E852" s="16" t="s">
        <v>18</v>
      </c>
      <c r="F852" s="0" t="s">
        <v>17</v>
      </c>
      <c r="G852" s="3" t="n">
        <v>26470</v>
      </c>
      <c r="H852" s="3" t="n">
        <v>26505</v>
      </c>
      <c r="I852" s="4" t="n">
        <f aca="false">H852-G852</f>
        <v>35</v>
      </c>
      <c r="J852" s="4" t="n">
        <v>29</v>
      </c>
      <c r="K852" s="4" t="n">
        <v>100</v>
      </c>
      <c r="L852" s="4" t="n">
        <v>64</v>
      </c>
      <c r="M852" s="4" t="n">
        <f aca="false">rittenfreddie[[#This Row],[Batt.perc.vertrek]]-rittenfreddie[[#This Row],[Batt.perc.aankomst]]</f>
        <v>36</v>
      </c>
      <c r="N852" s="25" t="n">
        <f aca="false">rittenfreddie[[#This Row],[Gereden kilometers]]/rittenfreddie[[#This Row],[Batt.perc.verbruikt]]</f>
        <v>0.972222222222222</v>
      </c>
      <c r="O852" s="6" t="s">
        <v>21</v>
      </c>
      <c r="P852" s="6" t="s">
        <v>36</v>
      </c>
      <c r="Q852" s="6" t="str">
        <f aca="false">IF(AND(rittenfreddie[[#This Row],[Vervoersmiddel]]="Super Soco CPx 2021 electrische scooter",rittenfreddie[[#This Row],[Band type]]="Zomer"),"Cordial","Heidenau K66 M+S")</f>
        <v>Cordial</v>
      </c>
    </row>
    <row r="853" customFormat="false" ht="13.8" hidden="false" customHeight="false" outlineLevel="0" collapsed="false">
      <c r="A853" s="0" t="n">
        <v>852</v>
      </c>
      <c r="B853" s="1" t="n">
        <v>45091</v>
      </c>
      <c r="C853" s="2" t="n">
        <f aca="false">YEAR(B853)</f>
        <v>2023</v>
      </c>
      <c r="D853" s="2" t="n">
        <f aca="false">WEEKNUM(B853,1)</f>
        <v>24</v>
      </c>
      <c r="E853" s="16" t="s">
        <v>17</v>
      </c>
      <c r="F853" s="16" t="s">
        <v>18</v>
      </c>
      <c r="G853" s="3" t="n">
        <v>26505</v>
      </c>
      <c r="H853" s="3" t="n">
        <v>26540</v>
      </c>
      <c r="I853" s="4" t="n">
        <f aca="false">H853-G853</f>
        <v>35</v>
      </c>
      <c r="J853" s="4" t="n">
        <v>16</v>
      </c>
      <c r="K853" s="4" t="n">
        <v>64</v>
      </c>
      <c r="L853" s="4" t="n">
        <v>23</v>
      </c>
      <c r="M853" s="4" t="n">
        <f aca="false">rittenfreddie[[#This Row],[Batt.perc.vertrek]]-rittenfreddie[[#This Row],[Batt.perc.aankomst]]</f>
        <v>41</v>
      </c>
      <c r="N853" s="25" t="n">
        <f aca="false">rittenfreddie[[#This Row],[Gereden kilometers]]/rittenfreddie[[#This Row],[Batt.perc.verbruikt]]</f>
        <v>0.853658536585366</v>
      </c>
      <c r="O853" s="6" t="s">
        <v>21</v>
      </c>
      <c r="P853" s="6" t="s">
        <v>36</v>
      </c>
      <c r="Q853" s="6" t="str">
        <f aca="false">IF(AND(rittenfreddie[[#This Row],[Vervoersmiddel]]="Super Soco CPx 2021 electrische scooter",rittenfreddie[[#This Row],[Band type]]="Zomer"),"Cordial","Heidenau K66 M+S")</f>
        <v>Cordial</v>
      </c>
    </row>
    <row r="854" customFormat="false" ht="13.8" hidden="false" customHeight="false" outlineLevel="0" collapsed="false">
      <c r="A854" s="0" t="n">
        <v>853</v>
      </c>
      <c r="B854" s="1" t="n">
        <v>45091</v>
      </c>
      <c r="C854" s="2" t="n">
        <f aca="false">YEAR(B854)</f>
        <v>2023</v>
      </c>
      <c r="D854" s="2" t="n">
        <f aca="false">WEEKNUM(B854,1)</f>
        <v>24</v>
      </c>
      <c r="E854" s="16" t="s">
        <v>18</v>
      </c>
      <c r="F854" s="0" t="s">
        <v>17</v>
      </c>
      <c r="N854" s="25"/>
      <c r="O854" s="6" t="s">
        <v>21</v>
      </c>
      <c r="P854" s="6" t="s">
        <v>36</v>
      </c>
      <c r="Q854" s="6" t="str">
        <f aca="false">IF(AND(rittenfreddie[[#This Row],[Vervoersmiddel]]="Super Soco CPx 2021 electrische scooter",rittenfreddie[[#This Row],[Band type]]="Zomer"),"Cordial","Heidenau K66 M+S")</f>
        <v>Cordial</v>
      </c>
    </row>
    <row r="855" customFormat="false" ht="13.8" hidden="false" customHeight="false" outlineLevel="0" collapsed="false">
      <c r="A855" s="0" t="n">
        <v>854</v>
      </c>
      <c r="B855" s="1" t="n">
        <v>45092</v>
      </c>
      <c r="C855" s="2" t="n">
        <f aca="false">YEAR(B855)</f>
        <v>2023</v>
      </c>
      <c r="D855" s="2" t="n">
        <f aca="false">WEEKNUM(B855,1)</f>
        <v>24</v>
      </c>
      <c r="E855" s="16" t="s">
        <v>17</v>
      </c>
      <c r="F855" s="16" t="s">
        <v>18</v>
      </c>
      <c r="N855" s="25"/>
      <c r="O855" s="6" t="s">
        <v>31</v>
      </c>
      <c r="P855" s="6" t="s">
        <v>36</v>
      </c>
      <c r="Q855" s="6" t="s">
        <v>42</v>
      </c>
    </row>
    <row r="856" customFormat="false" ht="13.8" hidden="false" customHeight="false" outlineLevel="0" collapsed="false">
      <c r="A856" s="0" t="n">
        <v>855</v>
      </c>
      <c r="B856" s="1" t="n">
        <v>45092</v>
      </c>
      <c r="C856" s="2" t="n">
        <f aca="false">YEAR(B856)</f>
        <v>2023</v>
      </c>
      <c r="D856" s="2" t="n">
        <f aca="false">WEEKNUM(B856,1)</f>
        <v>24</v>
      </c>
      <c r="E856" s="16" t="s">
        <v>18</v>
      </c>
      <c r="F856" s="0" t="s">
        <v>17</v>
      </c>
      <c r="G856" s="3" t="n">
        <v>26540</v>
      </c>
      <c r="H856" s="3" t="n">
        <v>26575</v>
      </c>
      <c r="I856" s="4" t="n">
        <f aca="false">H856-G856</f>
        <v>35</v>
      </c>
      <c r="J856" s="4" t="n">
        <v>27</v>
      </c>
      <c r="K856" s="4" t="n">
        <v>100</v>
      </c>
      <c r="L856" s="4" t="n">
        <v>64</v>
      </c>
      <c r="M856" s="4" t="n">
        <f aca="false">rittenfreddie[[#This Row],[Batt.perc.vertrek]]-rittenfreddie[[#This Row],[Batt.perc.aankomst]]</f>
        <v>36</v>
      </c>
      <c r="N856" s="25" t="n">
        <f aca="false">rittenfreddie[[#This Row],[Gereden kilometers]]/rittenfreddie[[#This Row],[Batt.perc.verbruikt]]</f>
        <v>0.972222222222222</v>
      </c>
      <c r="O856" s="6" t="s">
        <v>31</v>
      </c>
      <c r="P856" s="6" t="s">
        <v>36</v>
      </c>
      <c r="Q856" s="6" t="s">
        <v>42</v>
      </c>
    </row>
    <row r="857" customFormat="false" ht="13.8" hidden="false" customHeight="false" outlineLevel="0" collapsed="false">
      <c r="A857" s="0" t="n">
        <v>856</v>
      </c>
      <c r="B857" s="1" t="n">
        <v>45093</v>
      </c>
      <c r="C857" s="2" t="n">
        <f aca="false">YEAR(B857)</f>
        <v>2023</v>
      </c>
      <c r="D857" s="2" t="n">
        <f aca="false">WEEKNUM(B857,1)</f>
        <v>24</v>
      </c>
      <c r="E857" s="16" t="s">
        <v>17</v>
      </c>
      <c r="F857" s="16" t="s">
        <v>18</v>
      </c>
      <c r="G857" s="3" t="n">
        <v>26575</v>
      </c>
      <c r="H857" s="3" t="n">
        <v>26610</v>
      </c>
      <c r="I857" s="4" t="n">
        <f aca="false">H857-G857</f>
        <v>35</v>
      </c>
      <c r="J857" s="4" t="n">
        <v>15</v>
      </c>
      <c r="K857" s="4" t="n">
        <v>64</v>
      </c>
      <c r="L857" s="4" t="n">
        <v>22</v>
      </c>
      <c r="M857" s="4" t="n">
        <f aca="false">rittenfreddie[[#This Row],[Batt.perc.vertrek]]-rittenfreddie[[#This Row],[Batt.perc.aankomst]]</f>
        <v>42</v>
      </c>
      <c r="N857" s="25" t="n">
        <f aca="false">rittenfreddie[[#This Row],[Gereden kilometers]]/rittenfreddie[[#This Row],[Batt.perc.verbruikt]]</f>
        <v>0.833333333333333</v>
      </c>
      <c r="O857" s="6" t="s">
        <v>21</v>
      </c>
      <c r="P857" s="6" t="s">
        <v>36</v>
      </c>
      <c r="Q857" s="6" t="str">
        <f aca="false">IF(AND(rittenfreddie[[#This Row],[Vervoersmiddel]]="Super Soco CPx 2021 electrische scooter",rittenfreddie[[#This Row],[Band type]]="Zomer"),"Cordial","Heidenau K66 M+S")</f>
        <v>Cordial</v>
      </c>
    </row>
    <row r="858" customFormat="false" ht="13.8" hidden="false" customHeight="false" outlineLevel="0" collapsed="false">
      <c r="A858" s="0" t="n">
        <v>857</v>
      </c>
      <c r="B858" s="1" t="n">
        <v>45093</v>
      </c>
      <c r="C858" s="2" t="n">
        <f aca="false">YEAR(B858)</f>
        <v>2023</v>
      </c>
      <c r="D858" s="2" t="n">
        <f aca="false">WEEKNUM(B858,1)</f>
        <v>24</v>
      </c>
      <c r="E858" s="16" t="s">
        <v>18</v>
      </c>
      <c r="F858" s="0" t="s">
        <v>17</v>
      </c>
      <c r="G858" s="3" t="n">
        <v>26610</v>
      </c>
      <c r="H858" s="3" t="n">
        <v>26645</v>
      </c>
      <c r="I858" s="4" t="n">
        <f aca="false">H858-G858</f>
        <v>35</v>
      </c>
      <c r="J858" s="4" t="n">
        <v>23</v>
      </c>
      <c r="K858" s="4" t="n">
        <v>100</v>
      </c>
      <c r="L858" s="4" t="n">
        <v>64</v>
      </c>
      <c r="M858" s="4" t="n">
        <f aca="false">rittenfreddie[[#This Row],[Batt.perc.vertrek]]-rittenfreddie[[#This Row],[Batt.perc.aankomst]]</f>
        <v>36</v>
      </c>
      <c r="N858" s="25" t="n">
        <f aca="false">rittenfreddie[[#This Row],[Gereden kilometers]]/rittenfreddie[[#This Row],[Batt.perc.verbruikt]]</f>
        <v>0.972222222222222</v>
      </c>
      <c r="O858" s="6" t="s">
        <v>21</v>
      </c>
      <c r="P858" s="6" t="s">
        <v>36</v>
      </c>
      <c r="Q858" s="6" t="str">
        <f aca="false">IF(AND(rittenfreddie[[#This Row],[Vervoersmiddel]]="Super Soco CPx 2021 electrische scooter",rittenfreddie[[#This Row],[Band type]]="Zomer"),"Cordial","Heidenau K66 M+S")</f>
        <v>Cordial</v>
      </c>
    </row>
    <row r="859" customFormat="false" ht="13.8" hidden="false" customHeight="false" outlineLevel="0" collapsed="false">
      <c r="A859" s="0" t="n">
        <v>858</v>
      </c>
      <c r="B859" s="1" t="n">
        <v>45094</v>
      </c>
      <c r="C859" s="2" t="n">
        <f aca="false">YEAR(B859)</f>
        <v>2023</v>
      </c>
      <c r="D859" s="2" t="n">
        <f aca="false">WEEKNUM(B859,1)</f>
        <v>24</v>
      </c>
      <c r="E859" s="16" t="s">
        <v>17</v>
      </c>
      <c r="F859" s="16" t="s">
        <v>18</v>
      </c>
      <c r="G859" s="3" t="n">
        <v>26645</v>
      </c>
      <c r="H859" s="3" t="n">
        <v>26680</v>
      </c>
      <c r="I859" s="4" t="n">
        <f aca="false">H859-G859</f>
        <v>35</v>
      </c>
      <c r="J859" s="4" t="n">
        <v>16</v>
      </c>
      <c r="K859" s="4" t="n">
        <v>64</v>
      </c>
      <c r="L859" s="4" t="n">
        <v>23</v>
      </c>
      <c r="M859" s="4" t="n">
        <f aca="false">rittenfreddie[[#This Row],[Batt.perc.vertrek]]-rittenfreddie[[#This Row],[Batt.perc.aankomst]]</f>
        <v>41</v>
      </c>
      <c r="N859" s="25" t="n">
        <f aca="false">rittenfreddie[[#This Row],[Gereden kilometers]]/rittenfreddie[[#This Row],[Batt.perc.verbruikt]]</f>
        <v>0.853658536585366</v>
      </c>
      <c r="O859" s="6" t="s">
        <v>21</v>
      </c>
      <c r="P859" s="6" t="s">
        <v>36</v>
      </c>
      <c r="Q859" s="6" t="str">
        <f aca="false">IF(AND(rittenfreddie[[#This Row],[Vervoersmiddel]]="Super Soco CPx 2021 electrische scooter",rittenfreddie[[#This Row],[Band type]]="Zomer"),"Cordial","Heidenau K66 M+S")</f>
        <v>Cordial</v>
      </c>
    </row>
    <row r="860" customFormat="false" ht="13.8" hidden="false" customHeight="false" outlineLevel="0" collapsed="false">
      <c r="A860" s="0" t="n">
        <v>859</v>
      </c>
      <c r="B860" s="1" t="n">
        <v>45094</v>
      </c>
      <c r="C860" s="2" t="n">
        <f aca="false">YEAR(B860)</f>
        <v>2023</v>
      </c>
      <c r="D860" s="2" t="n">
        <f aca="false">WEEKNUM(B860,1)</f>
        <v>24</v>
      </c>
      <c r="E860" s="16" t="s">
        <v>18</v>
      </c>
      <c r="F860" s="0" t="s">
        <v>17</v>
      </c>
      <c r="G860" s="3" t="n">
        <v>26680</v>
      </c>
      <c r="H860" s="3" t="n">
        <v>26715</v>
      </c>
      <c r="I860" s="4" t="n">
        <f aca="false">H860-G860</f>
        <v>35</v>
      </c>
      <c r="J860" s="4" t="n">
        <v>27</v>
      </c>
      <c r="K860" s="4" t="n">
        <v>100</v>
      </c>
      <c r="L860" s="4" t="n">
        <v>64</v>
      </c>
      <c r="M860" s="4" t="n">
        <f aca="false">rittenfreddie[[#This Row],[Batt.perc.vertrek]]-rittenfreddie[[#This Row],[Batt.perc.aankomst]]</f>
        <v>36</v>
      </c>
      <c r="N860" s="25" t="n">
        <f aca="false">rittenfreddie[[#This Row],[Gereden kilometers]]/rittenfreddie[[#This Row],[Batt.perc.verbruikt]]</f>
        <v>0.972222222222222</v>
      </c>
      <c r="O860" s="6" t="s">
        <v>21</v>
      </c>
      <c r="P860" s="6" t="s">
        <v>36</v>
      </c>
      <c r="Q860" s="6" t="str">
        <f aca="false">IF(AND(rittenfreddie[[#This Row],[Vervoersmiddel]]="Super Soco CPx 2021 electrische scooter",rittenfreddie[[#This Row],[Band type]]="Zomer"),"Cordial","Heidenau K66 M+S")</f>
        <v>Cordial</v>
      </c>
    </row>
    <row r="861" customFormat="false" ht="13.8" hidden="false" customHeight="false" outlineLevel="0" collapsed="false">
      <c r="A861" s="0" t="n">
        <v>860</v>
      </c>
      <c r="B861" s="1" t="n">
        <v>45096</v>
      </c>
      <c r="C861" s="2" t="n">
        <f aca="false">YEAR(B861)</f>
        <v>2023</v>
      </c>
      <c r="D861" s="2" t="n">
        <f aca="false">WEEKNUM(B861,1)</f>
        <v>25</v>
      </c>
      <c r="E861" s="16" t="s">
        <v>17</v>
      </c>
      <c r="F861" s="16" t="s">
        <v>18</v>
      </c>
      <c r="G861" s="3" t="n">
        <v>26715</v>
      </c>
      <c r="H861" s="3" t="n">
        <v>26750</v>
      </c>
      <c r="I861" s="4" t="n">
        <f aca="false">H861-G861</f>
        <v>35</v>
      </c>
      <c r="J861" s="4" t="n">
        <v>20</v>
      </c>
      <c r="K861" s="4" t="n">
        <v>64</v>
      </c>
      <c r="L861" s="4" t="n">
        <v>26</v>
      </c>
      <c r="M861" s="4" t="n">
        <f aca="false">rittenfreddie[[#This Row],[Batt.perc.vertrek]]-rittenfreddie[[#This Row],[Batt.perc.aankomst]]</f>
        <v>38</v>
      </c>
      <c r="N861" s="25" t="n">
        <f aca="false">rittenfreddie[[#This Row],[Gereden kilometers]]/rittenfreddie[[#This Row],[Batt.perc.verbruikt]]</f>
        <v>0.921052631578947</v>
      </c>
      <c r="O861" s="6" t="s">
        <v>21</v>
      </c>
      <c r="P861" s="6" t="s">
        <v>36</v>
      </c>
      <c r="Q861" s="6" t="str">
        <f aca="false">IF(AND(rittenfreddie[[#This Row],[Vervoersmiddel]]="Super Soco CPx 2021 electrische scooter",rittenfreddie[[#This Row],[Band type]]="Zomer"),"Cordial","Heidenau K66 M+S")</f>
        <v>Cordial</v>
      </c>
    </row>
    <row r="862" customFormat="false" ht="13.8" hidden="false" customHeight="false" outlineLevel="0" collapsed="false">
      <c r="A862" s="0" t="n">
        <v>861</v>
      </c>
      <c r="B862" s="1" t="n">
        <v>45096</v>
      </c>
      <c r="C862" s="2" t="n">
        <f aca="false">YEAR(B862)</f>
        <v>2023</v>
      </c>
      <c r="D862" s="2" t="n">
        <f aca="false">WEEKNUM(B862,1)</f>
        <v>25</v>
      </c>
      <c r="E862" s="16" t="s">
        <v>18</v>
      </c>
      <c r="F862" s="0" t="s">
        <v>17</v>
      </c>
      <c r="G862" s="3" t="n">
        <v>26750</v>
      </c>
      <c r="H862" s="3" t="n">
        <v>26787</v>
      </c>
      <c r="I862" s="4" t="n">
        <f aca="false">H862-G862</f>
        <v>37</v>
      </c>
      <c r="J862" s="4" t="n">
        <v>26</v>
      </c>
      <c r="K862" s="4" t="n">
        <v>100</v>
      </c>
      <c r="L862" s="4" t="n">
        <v>58</v>
      </c>
      <c r="M862" s="4" t="n">
        <f aca="false">rittenfreddie[[#This Row],[Batt.perc.vertrek]]-rittenfreddie[[#This Row],[Batt.perc.aankomst]]</f>
        <v>42</v>
      </c>
      <c r="N862" s="25" t="n">
        <f aca="false">rittenfreddie[[#This Row],[Gereden kilometers]]/rittenfreddie[[#This Row],[Batt.perc.verbruikt]]</f>
        <v>0.880952380952381</v>
      </c>
      <c r="O862" s="6" t="s">
        <v>21</v>
      </c>
      <c r="P862" s="6" t="s">
        <v>36</v>
      </c>
      <c r="Q862" s="6" t="str">
        <f aca="false">IF(AND(rittenfreddie[[#This Row],[Vervoersmiddel]]="Super Soco CPx 2021 electrische scooter",rittenfreddie[[#This Row],[Band type]]="Zomer"),"Cordial","Heidenau K66 M+S")</f>
        <v>Cordial</v>
      </c>
    </row>
    <row r="863" customFormat="false" ht="13.8" hidden="false" customHeight="false" outlineLevel="0" collapsed="false">
      <c r="A863" s="0" t="n">
        <v>862</v>
      </c>
      <c r="B863" s="1" t="n">
        <v>45097</v>
      </c>
      <c r="C863" s="2" t="n">
        <f aca="false">YEAR(B863)</f>
        <v>2023</v>
      </c>
      <c r="D863" s="2" t="n">
        <f aca="false">WEEKNUM(B863,1)</f>
        <v>25</v>
      </c>
      <c r="E863" s="16" t="s">
        <v>17</v>
      </c>
      <c r="F863" s="16" t="s">
        <v>18</v>
      </c>
      <c r="G863" s="3" t="n">
        <v>26787</v>
      </c>
      <c r="H863" s="3" t="n">
        <v>26822</v>
      </c>
      <c r="I863" s="4" t="n">
        <f aca="false">H863-G863</f>
        <v>35</v>
      </c>
      <c r="J863" s="4" t="n">
        <v>18</v>
      </c>
      <c r="K863" s="4" t="n">
        <v>58</v>
      </c>
      <c r="L863" s="4" t="n">
        <v>15</v>
      </c>
      <c r="M863" s="4" t="n">
        <f aca="false">rittenfreddie[[#This Row],[Batt.perc.vertrek]]-rittenfreddie[[#This Row],[Batt.perc.aankomst]]</f>
        <v>43</v>
      </c>
      <c r="N863" s="25" t="n">
        <f aca="false">rittenfreddie[[#This Row],[Gereden kilometers]]/rittenfreddie[[#This Row],[Batt.perc.verbruikt]]</f>
        <v>0.813953488372093</v>
      </c>
      <c r="O863" s="6" t="s">
        <v>21</v>
      </c>
      <c r="P863" s="6" t="s">
        <v>36</v>
      </c>
      <c r="Q863" s="6" t="str">
        <f aca="false">IF(AND(rittenfreddie[[#This Row],[Vervoersmiddel]]="Super Soco CPx 2021 electrische scooter",rittenfreddie[[#This Row],[Band type]]="Zomer"),"Cordial","Heidenau K66 M+S")</f>
        <v>Cordial</v>
      </c>
    </row>
    <row r="864" customFormat="false" ht="13.8" hidden="false" customHeight="false" outlineLevel="0" collapsed="false">
      <c r="A864" s="0" t="n">
        <v>863</v>
      </c>
      <c r="B864" s="1" t="n">
        <v>45097</v>
      </c>
      <c r="C864" s="2" t="n">
        <f aca="false">YEAR(B864)</f>
        <v>2023</v>
      </c>
      <c r="D864" s="2" t="n">
        <f aca="false">WEEKNUM(B864,1)</f>
        <v>25</v>
      </c>
      <c r="E864" s="16" t="s">
        <v>18</v>
      </c>
      <c r="F864" s="0" t="s">
        <v>17</v>
      </c>
      <c r="G864" s="3" t="n">
        <v>26822</v>
      </c>
      <c r="H864" s="3" t="n">
        <v>26857</v>
      </c>
      <c r="I864" s="4" t="n">
        <f aca="false">H864-G864</f>
        <v>35</v>
      </c>
      <c r="J864" s="4" t="n">
        <v>30</v>
      </c>
      <c r="K864" s="4" t="n">
        <v>100</v>
      </c>
      <c r="L864" s="4" t="n">
        <v>59</v>
      </c>
      <c r="M864" s="4" t="n">
        <f aca="false">rittenfreddie[[#This Row],[Batt.perc.vertrek]]-rittenfreddie[[#This Row],[Batt.perc.aankomst]]</f>
        <v>41</v>
      </c>
      <c r="N864" s="25" t="n">
        <f aca="false">rittenfreddie[[#This Row],[Gereden kilometers]]/rittenfreddie[[#This Row],[Batt.perc.verbruikt]]</f>
        <v>0.853658536585366</v>
      </c>
      <c r="O864" s="6" t="s">
        <v>21</v>
      </c>
      <c r="P864" s="6" t="s">
        <v>36</v>
      </c>
      <c r="Q864" s="6" t="str">
        <f aca="false">IF(AND(rittenfreddie[[#This Row],[Vervoersmiddel]]="Super Soco CPx 2021 electrische scooter",rittenfreddie[[#This Row],[Band type]]="Zomer"),"Cordial","Heidenau K66 M+S")</f>
        <v>Cordial</v>
      </c>
    </row>
    <row r="865" customFormat="false" ht="13.8" hidden="false" customHeight="false" outlineLevel="0" collapsed="false">
      <c r="A865" s="0" t="n">
        <v>864</v>
      </c>
      <c r="B865" s="1" t="n">
        <v>45098</v>
      </c>
      <c r="C865" s="2" t="n">
        <f aca="false">YEAR(B865)</f>
        <v>2023</v>
      </c>
      <c r="D865" s="2" t="n">
        <f aca="false">WEEKNUM(B865,1)</f>
        <v>25</v>
      </c>
      <c r="E865" s="16" t="s">
        <v>17</v>
      </c>
      <c r="F865" s="16" t="s">
        <v>18</v>
      </c>
      <c r="G865" s="3" t="n">
        <v>26857</v>
      </c>
      <c r="H865" s="3" t="n">
        <v>26892</v>
      </c>
      <c r="I865" s="4" t="n">
        <f aca="false">H865-G865</f>
        <v>35</v>
      </c>
      <c r="J865" s="4" t="n">
        <v>20</v>
      </c>
      <c r="K865" s="4" t="n">
        <v>59</v>
      </c>
      <c r="L865" s="4" t="n">
        <v>19</v>
      </c>
      <c r="M865" s="4" t="n">
        <f aca="false">rittenfreddie[[#This Row],[Batt.perc.vertrek]]-rittenfreddie[[#This Row],[Batt.perc.aankomst]]</f>
        <v>40</v>
      </c>
      <c r="N865" s="25" t="n">
        <f aca="false">rittenfreddie[[#This Row],[Gereden kilometers]]/rittenfreddie[[#This Row],[Batt.perc.verbruikt]]</f>
        <v>0.875</v>
      </c>
      <c r="O865" s="6" t="s">
        <v>21</v>
      </c>
      <c r="P865" s="6" t="s">
        <v>36</v>
      </c>
      <c r="Q865" s="6" t="str">
        <f aca="false">IF(AND(rittenfreddie[[#This Row],[Vervoersmiddel]]="Super Soco CPx 2021 electrische scooter",rittenfreddie[[#This Row],[Band type]]="Zomer"),"Cordial","Heidenau K66 M+S")</f>
        <v>Cordial</v>
      </c>
    </row>
    <row r="866" customFormat="false" ht="13.8" hidden="false" customHeight="false" outlineLevel="0" collapsed="false">
      <c r="A866" s="0" t="n">
        <v>865</v>
      </c>
      <c r="B866" s="1" t="n">
        <v>45098</v>
      </c>
      <c r="C866" s="2" t="n">
        <f aca="false">YEAR(B866)</f>
        <v>2023</v>
      </c>
      <c r="D866" s="2" t="n">
        <f aca="false">WEEKNUM(B866,1)</f>
        <v>25</v>
      </c>
      <c r="E866" s="16" t="s">
        <v>18</v>
      </c>
      <c r="F866" s="0" t="s">
        <v>17</v>
      </c>
      <c r="G866" s="3" t="n">
        <v>26892</v>
      </c>
      <c r="H866" s="3" t="n">
        <v>26927</v>
      </c>
      <c r="I866" s="4" t="n">
        <f aca="false">H866-G866</f>
        <v>35</v>
      </c>
      <c r="J866" s="4" t="n">
        <v>27</v>
      </c>
      <c r="K866" s="4" t="n">
        <v>100</v>
      </c>
      <c r="L866" s="4" t="n">
        <v>58</v>
      </c>
      <c r="M866" s="4" t="n">
        <f aca="false">rittenfreddie[[#This Row],[Batt.perc.vertrek]]-rittenfreddie[[#This Row],[Batt.perc.aankomst]]</f>
        <v>42</v>
      </c>
      <c r="N866" s="25" t="n">
        <f aca="false">rittenfreddie[[#This Row],[Gereden kilometers]]/rittenfreddie[[#This Row],[Batt.perc.verbruikt]]</f>
        <v>0.833333333333333</v>
      </c>
      <c r="O866" s="6" t="s">
        <v>21</v>
      </c>
      <c r="P866" s="6" t="s">
        <v>36</v>
      </c>
      <c r="Q866" s="6" t="str">
        <f aca="false">IF(AND(rittenfreddie[[#This Row],[Vervoersmiddel]]="Super Soco CPx 2021 electrische scooter",rittenfreddie[[#This Row],[Band type]]="Zomer"),"Cordial","Heidenau K66 M+S")</f>
        <v>Cordial</v>
      </c>
    </row>
    <row r="867" customFormat="false" ht="13.8" hidden="false" customHeight="false" outlineLevel="0" collapsed="false">
      <c r="A867" s="0" t="n">
        <v>866</v>
      </c>
      <c r="B867" s="1" t="n">
        <v>45103</v>
      </c>
      <c r="C867" s="2" t="n">
        <f aca="false">YEAR(B867)</f>
        <v>2023</v>
      </c>
      <c r="D867" s="2" t="n">
        <f aca="false">WEEKNUM(B867,1)</f>
        <v>26</v>
      </c>
      <c r="E867" s="16" t="s">
        <v>17</v>
      </c>
      <c r="F867" s="16" t="s">
        <v>18</v>
      </c>
      <c r="G867" s="3" t="n">
        <v>0</v>
      </c>
      <c r="H867" s="3" t="n">
        <v>33</v>
      </c>
      <c r="I867" s="4" t="n">
        <f aca="false">H867-G867</f>
        <v>33</v>
      </c>
      <c r="N867" s="25"/>
      <c r="O867" s="6" t="s">
        <v>38</v>
      </c>
      <c r="P867" s="6" t="s">
        <v>36</v>
      </c>
      <c r="Q867" s="6" t="s">
        <v>39</v>
      </c>
    </row>
    <row r="868" customFormat="false" ht="13.8" hidden="false" customHeight="false" outlineLevel="0" collapsed="false">
      <c r="A868" s="0" t="n">
        <v>867</v>
      </c>
      <c r="B868" s="1" t="n">
        <v>45103</v>
      </c>
      <c r="C868" s="2" t="n">
        <f aca="false">YEAR(B868)</f>
        <v>2023</v>
      </c>
      <c r="D868" s="2" t="n">
        <f aca="false">WEEKNUM(B868,1)</f>
        <v>26</v>
      </c>
      <c r="E868" s="16" t="s">
        <v>18</v>
      </c>
      <c r="F868" s="0" t="s">
        <v>17</v>
      </c>
      <c r="G868" s="3" t="n">
        <v>33</v>
      </c>
      <c r="H868" s="3" t="n">
        <v>66</v>
      </c>
      <c r="I868" s="4" t="n">
        <f aca="false">H868-G868</f>
        <v>33</v>
      </c>
      <c r="N868" s="25"/>
      <c r="O868" s="6" t="s">
        <v>38</v>
      </c>
      <c r="P868" s="6" t="s">
        <v>36</v>
      </c>
      <c r="Q868" s="6" t="s">
        <v>39</v>
      </c>
    </row>
    <row r="869" customFormat="false" ht="13.8" hidden="false" customHeight="false" outlineLevel="0" collapsed="false">
      <c r="A869" s="0" t="n">
        <v>868</v>
      </c>
      <c r="B869" s="1" t="n">
        <v>45104</v>
      </c>
      <c r="C869" s="2" t="n">
        <f aca="false">YEAR(B869)</f>
        <v>2023</v>
      </c>
      <c r="D869" s="2" t="n">
        <f aca="false">WEEKNUM(B869,1)</f>
        <v>26</v>
      </c>
      <c r="E869" s="16" t="s">
        <v>17</v>
      </c>
      <c r="F869" s="16" t="s">
        <v>18</v>
      </c>
      <c r="G869" s="3" t="n">
        <v>160274</v>
      </c>
      <c r="H869" s="3" t="n">
        <v>160307</v>
      </c>
      <c r="I869" s="4" t="n">
        <f aca="false">H869-G869</f>
        <v>33</v>
      </c>
      <c r="N869" s="25"/>
      <c r="O869" s="6" t="s">
        <v>19</v>
      </c>
      <c r="P869" s="6" t="s">
        <v>36</v>
      </c>
      <c r="Q869" s="6" t="s">
        <v>35</v>
      </c>
    </row>
    <row r="870" customFormat="false" ht="13.8" hidden="false" customHeight="false" outlineLevel="0" collapsed="false">
      <c r="A870" s="0" t="n">
        <v>869</v>
      </c>
      <c r="B870" s="1" t="n">
        <v>45104</v>
      </c>
      <c r="C870" s="2" t="n">
        <f aca="false">YEAR(B870)</f>
        <v>2023</v>
      </c>
      <c r="D870" s="2" t="n">
        <f aca="false">WEEKNUM(B870,1)</f>
        <v>26</v>
      </c>
      <c r="E870" s="16" t="s">
        <v>18</v>
      </c>
      <c r="F870" s="0" t="s">
        <v>17</v>
      </c>
      <c r="G870" s="3" t="n">
        <v>160307</v>
      </c>
      <c r="H870" s="3" t="n">
        <v>160340</v>
      </c>
      <c r="I870" s="4" t="n">
        <f aca="false">H870-G870</f>
        <v>33</v>
      </c>
      <c r="N870" s="25"/>
      <c r="O870" s="6" t="s">
        <v>19</v>
      </c>
      <c r="P870" s="6" t="s">
        <v>36</v>
      </c>
      <c r="Q870" s="6" t="s">
        <v>35</v>
      </c>
    </row>
    <row r="871" customFormat="false" ht="13.8" hidden="false" customHeight="false" outlineLevel="0" collapsed="false">
      <c r="A871" s="0" t="n">
        <v>870</v>
      </c>
      <c r="B871" s="1" t="n">
        <v>45106</v>
      </c>
      <c r="C871" s="2" t="n">
        <f aca="false">YEAR(B871)</f>
        <v>2023</v>
      </c>
      <c r="D871" s="2" t="n">
        <f aca="false">WEEKNUM(B871,1)</f>
        <v>26</v>
      </c>
      <c r="E871" s="16" t="s">
        <v>17</v>
      </c>
      <c r="F871" s="16" t="s">
        <v>18</v>
      </c>
      <c r="G871" s="3" t="n">
        <v>0</v>
      </c>
      <c r="H871" s="3" t="n">
        <v>32</v>
      </c>
      <c r="I871" s="4" t="n">
        <f aca="false">H871-G871</f>
        <v>32</v>
      </c>
      <c r="N871" s="25"/>
      <c r="O871" s="6" t="s">
        <v>38</v>
      </c>
      <c r="P871" s="6" t="s">
        <v>36</v>
      </c>
      <c r="Q871" s="6" t="s">
        <v>39</v>
      </c>
    </row>
    <row r="872" customFormat="false" ht="13.8" hidden="false" customHeight="false" outlineLevel="0" collapsed="false">
      <c r="A872" s="0" t="n">
        <v>871</v>
      </c>
      <c r="B872" s="1" t="n">
        <v>45106</v>
      </c>
      <c r="C872" s="2" t="n">
        <f aca="false">YEAR(B872)</f>
        <v>2023</v>
      </c>
      <c r="D872" s="2" t="n">
        <f aca="false">WEEKNUM(B872,1)</f>
        <v>26</v>
      </c>
      <c r="E872" s="16" t="s">
        <v>18</v>
      </c>
      <c r="F872" s="0" t="s">
        <v>17</v>
      </c>
      <c r="G872" s="3" t="n">
        <v>32</v>
      </c>
      <c r="H872" s="3" t="n">
        <v>64</v>
      </c>
      <c r="I872" s="4" t="n">
        <f aca="false">H872-G872</f>
        <v>32</v>
      </c>
      <c r="N872" s="25"/>
      <c r="O872" s="6" t="s">
        <v>38</v>
      </c>
      <c r="P872" s="6" t="s">
        <v>36</v>
      </c>
      <c r="Q872" s="6" t="s">
        <v>39</v>
      </c>
    </row>
    <row r="873" customFormat="false" ht="13.8" hidden="false" customHeight="false" outlineLevel="0" collapsed="false">
      <c r="A873" s="0" t="n">
        <v>872</v>
      </c>
      <c r="B873" s="1" t="n">
        <v>45107</v>
      </c>
      <c r="C873" s="2" t="n">
        <f aca="false">YEAR(B873)</f>
        <v>2023</v>
      </c>
      <c r="D873" s="2" t="n">
        <f aca="false">WEEKNUM(B873,1)</f>
        <v>26</v>
      </c>
      <c r="E873" s="16" t="s">
        <v>17</v>
      </c>
      <c r="F873" s="16" t="s">
        <v>18</v>
      </c>
      <c r="G873" s="3" t="n">
        <v>26927</v>
      </c>
      <c r="H873" s="3" t="n">
        <v>26962</v>
      </c>
      <c r="I873" s="4" t="n">
        <f aca="false">H873-G873</f>
        <v>35</v>
      </c>
      <c r="J873" s="4" t="n">
        <v>12</v>
      </c>
      <c r="K873" s="4" t="n">
        <v>58</v>
      </c>
      <c r="L873" s="4" t="n">
        <v>15</v>
      </c>
      <c r="M873" s="4" t="n">
        <f aca="false">rittenfreddie[[#This Row],[Batt.perc.vertrek]]-rittenfreddie[[#This Row],[Batt.perc.aankomst]]</f>
        <v>43</v>
      </c>
      <c r="N873" s="25" t="n">
        <f aca="false">rittenfreddie[[#This Row],[Gereden kilometers]]/rittenfreddie[[#This Row],[Batt.perc.verbruikt]]</f>
        <v>0.813953488372093</v>
      </c>
      <c r="O873" s="6" t="s">
        <v>21</v>
      </c>
      <c r="P873" s="6" t="s">
        <v>36</v>
      </c>
      <c r="Q873" s="6" t="str">
        <f aca="false">IF(AND(rittenfreddie[[#This Row],[Vervoersmiddel]]="Super Soco CPx 2021 electrische scooter",rittenfreddie[[#This Row],[Band type]]="Zomer"),"Cordial","Heidenau K66 M+S")</f>
        <v>Cordial</v>
      </c>
    </row>
    <row r="874" customFormat="false" ht="13.8" hidden="false" customHeight="false" outlineLevel="0" collapsed="false">
      <c r="A874" s="0" t="n">
        <v>873</v>
      </c>
      <c r="B874" s="1" t="n">
        <v>45107</v>
      </c>
      <c r="C874" s="2" t="n">
        <f aca="false">YEAR(B874)</f>
        <v>2023</v>
      </c>
      <c r="D874" s="2" t="n">
        <f aca="false">WEEKNUM(B874,1)</f>
        <v>26</v>
      </c>
      <c r="E874" s="16" t="s">
        <v>18</v>
      </c>
      <c r="F874" s="0" t="s">
        <v>17</v>
      </c>
      <c r="G874" s="3" t="n">
        <v>26962</v>
      </c>
      <c r="H874" s="3" t="n">
        <v>26998</v>
      </c>
      <c r="I874" s="4" t="n">
        <f aca="false">H874-G874</f>
        <v>36</v>
      </c>
      <c r="J874" s="4" t="n">
        <v>22</v>
      </c>
      <c r="K874" s="4" t="n">
        <v>100</v>
      </c>
      <c r="L874" s="4" t="n">
        <v>60</v>
      </c>
      <c r="M874" s="4" t="n">
        <f aca="false">rittenfreddie[[#This Row],[Batt.perc.vertrek]]-rittenfreddie[[#This Row],[Batt.perc.aankomst]]</f>
        <v>40</v>
      </c>
      <c r="N874" s="25" t="n">
        <f aca="false">rittenfreddie[[#This Row],[Gereden kilometers]]/rittenfreddie[[#This Row],[Batt.perc.verbruikt]]</f>
        <v>0.9</v>
      </c>
      <c r="O874" s="6" t="s">
        <v>21</v>
      </c>
      <c r="P874" s="6" t="s">
        <v>36</v>
      </c>
      <c r="Q874" s="6" t="str">
        <f aca="false">IF(AND(rittenfreddie[[#This Row],[Vervoersmiddel]]="Super Soco CPx 2021 electrische scooter",rittenfreddie[[#This Row],[Band type]]="Zomer"),"Cordial","Heidenau K66 M+S")</f>
        <v>Cordial</v>
      </c>
    </row>
    <row r="875" customFormat="false" ht="13.8" hidden="false" customHeight="false" outlineLevel="0" collapsed="false">
      <c r="A875" s="0" t="n">
        <v>874</v>
      </c>
      <c r="B875" s="1" t="n">
        <v>45110</v>
      </c>
      <c r="C875" s="2" t="n">
        <f aca="false">YEAR(B875)</f>
        <v>2023</v>
      </c>
      <c r="D875" s="2" t="n">
        <f aca="false">WEEKNUM(B875,1)</f>
        <v>27</v>
      </c>
      <c r="E875" s="16" t="s">
        <v>17</v>
      </c>
      <c r="F875" s="16" t="s">
        <v>18</v>
      </c>
      <c r="G875" s="3" t="n">
        <v>0</v>
      </c>
      <c r="H875" s="3" t="n">
        <v>32</v>
      </c>
      <c r="I875" s="4" t="n">
        <f aca="false">H875-G875</f>
        <v>32</v>
      </c>
      <c r="N875" s="25"/>
      <c r="O875" s="6" t="s">
        <v>38</v>
      </c>
      <c r="P875" s="6" t="s">
        <v>36</v>
      </c>
      <c r="Q875" s="6" t="s">
        <v>39</v>
      </c>
    </row>
    <row r="876" customFormat="false" ht="13.8" hidden="false" customHeight="false" outlineLevel="0" collapsed="false">
      <c r="A876" s="0" t="n">
        <v>875</v>
      </c>
      <c r="B876" s="1" t="n">
        <v>45110</v>
      </c>
      <c r="C876" s="2" t="n">
        <f aca="false">YEAR(B876)</f>
        <v>2023</v>
      </c>
      <c r="D876" s="2" t="n">
        <f aca="false">WEEKNUM(B876,1)</f>
        <v>27</v>
      </c>
      <c r="E876" s="16" t="s">
        <v>18</v>
      </c>
      <c r="F876" s="0" t="s">
        <v>17</v>
      </c>
      <c r="G876" s="3" t="n">
        <v>32</v>
      </c>
      <c r="H876" s="3" t="n">
        <v>64</v>
      </c>
      <c r="I876" s="4" t="n">
        <f aca="false">H876-G876</f>
        <v>32</v>
      </c>
      <c r="N876" s="25"/>
      <c r="O876" s="6" t="s">
        <v>38</v>
      </c>
      <c r="P876" s="6" t="s">
        <v>36</v>
      </c>
      <c r="Q876" s="6" t="s">
        <v>39</v>
      </c>
    </row>
    <row r="877" customFormat="false" ht="13.8" hidden="false" customHeight="false" outlineLevel="0" collapsed="false">
      <c r="A877" s="0" t="n">
        <v>876</v>
      </c>
      <c r="B877" s="1" t="n">
        <v>45111</v>
      </c>
      <c r="C877" s="2" t="n">
        <f aca="false">YEAR(B877)</f>
        <v>2023</v>
      </c>
      <c r="D877" s="2" t="n">
        <f aca="false">WEEKNUM(B877,1)</f>
        <v>27</v>
      </c>
      <c r="E877" s="16" t="s">
        <v>17</v>
      </c>
      <c r="F877" s="16" t="s">
        <v>18</v>
      </c>
      <c r="G877" s="3" t="n">
        <v>26998</v>
      </c>
      <c r="H877" s="3" t="n">
        <v>27032</v>
      </c>
      <c r="I877" s="4" t="n">
        <f aca="false">H877-G877</f>
        <v>34</v>
      </c>
      <c r="J877" s="4" t="n">
        <v>13</v>
      </c>
      <c r="K877" s="4" t="n">
        <v>60</v>
      </c>
      <c r="L877" s="4" t="n">
        <v>18</v>
      </c>
      <c r="M877" s="4" t="n">
        <f aca="false">rittenfreddie[[#This Row],[Batt.perc.vertrek]]-rittenfreddie[[#This Row],[Batt.perc.aankomst]]</f>
        <v>42</v>
      </c>
      <c r="N877" s="25" t="n">
        <f aca="false">rittenfreddie[[#This Row],[Gereden kilometers]]/rittenfreddie[[#This Row],[Batt.perc.verbruikt]]</f>
        <v>0.80952380952381</v>
      </c>
      <c r="O877" s="6" t="s">
        <v>21</v>
      </c>
      <c r="P877" s="6" t="s">
        <v>36</v>
      </c>
      <c r="Q877" s="6" t="str">
        <f aca="false">IF(AND(rittenfreddie[[#This Row],[Vervoersmiddel]]="Super Soco CPx 2021 electrische scooter",rittenfreddie[[#This Row],[Band type]]="Zomer"),"Cordial","Heidenau K66 M+S")</f>
        <v>Cordial</v>
      </c>
    </row>
    <row r="878" customFormat="false" ht="13.8" hidden="false" customHeight="false" outlineLevel="0" collapsed="false">
      <c r="A878" s="0" t="n">
        <v>877</v>
      </c>
      <c r="B878" s="1" t="n">
        <v>45111</v>
      </c>
      <c r="C878" s="2" t="n">
        <f aca="false">YEAR(B878)</f>
        <v>2023</v>
      </c>
      <c r="D878" s="2" t="n">
        <f aca="false">WEEKNUM(B878,1)</f>
        <v>27</v>
      </c>
      <c r="E878" s="16" t="s">
        <v>18</v>
      </c>
      <c r="F878" s="0" t="s">
        <v>17</v>
      </c>
      <c r="G878" s="3" t="n">
        <v>27032</v>
      </c>
      <c r="H878" s="3" t="n">
        <v>27068</v>
      </c>
      <c r="I878" s="4" t="n">
        <f aca="false">H878-G878</f>
        <v>36</v>
      </c>
      <c r="J878" s="4" t="n">
        <v>19</v>
      </c>
      <c r="K878" s="4" t="n">
        <v>100</v>
      </c>
      <c r="L878" s="4" t="n">
        <v>58</v>
      </c>
      <c r="M878" s="4" t="n">
        <f aca="false">rittenfreddie[[#This Row],[Batt.perc.vertrek]]-rittenfreddie[[#This Row],[Batt.perc.aankomst]]</f>
        <v>42</v>
      </c>
      <c r="N878" s="25" t="n">
        <f aca="false">rittenfreddie[[#This Row],[Gereden kilometers]]/rittenfreddie[[#This Row],[Batt.perc.verbruikt]]</f>
        <v>0.857142857142857</v>
      </c>
      <c r="O878" s="6" t="s">
        <v>21</v>
      </c>
      <c r="P878" s="6" t="s">
        <v>36</v>
      </c>
      <c r="Q878" s="6" t="str">
        <f aca="false">IF(AND(rittenfreddie[[#This Row],[Vervoersmiddel]]="Super Soco CPx 2021 electrische scooter",rittenfreddie[[#This Row],[Band type]]="Zomer"),"Cordial","Heidenau K66 M+S")</f>
        <v>Cordial</v>
      </c>
    </row>
    <row r="879" customFormat="false" ht="13.8" hidden="false" customHeight="false" outlineLevel="0" collapsed="false">
      <c r="A879" s="0" t="n">
        <v>878</v>
      </c>
      <c r="B879" s="1" t="n">
        <v>45112</v>
      </c>
      <c r="C879" s="2" t="n">
        <f aca="false">YEAR(B879)</f>
        <v>2023</v>
      </c>
      <c r="D879" s="2" t="n">
        <f aca="false">WEEKNUM(B879,1)</f>
        <v>27</v>
      </c>
      <c r="E879" s="16" t="s">
        <v>17</v>
      </c>
      <c r="F879" s="16" t="s">
        <v>18</v>
      </c>
      <c r="G879" s="3" t="n">
        <v>0</v>
      </c>
      <c r="H879" s="3" t="n">
        <v>32</v>
      </c>
      <c r="I879" s="4" t="n">
        <f aca="false">H879-G879</f>
        <v>32</v>
      </c>
      <c r="N879" s="25"/>
      <c r="O879" s="6" t="s">
        <v>38</v>
      </c>
      <c r="P879" s="6" t="s">
        <v>36</v>
      </c>
      <c r="Q879" s="6" t="s">
        <v>39</v>
      </c>
    </row>
    <row r="880" customFormat="false" ht="13.8" hidden="false" customHeight="false" outlineLevel="0" collapsed="false">
      <c r="A880" s="0" t="n">
        <v>879</v>
      </c>
      <c r="B880" s="1" t="n">
        <v>45112</v>
      </c>
      <c r="C880" s="2" t="n">
        <f aca="false">YEAR(B880)</f>
        <v>2023</v>
      </c>
      <c r="D880" s="2" t="n">
        <f aca="false">WEEKNUM(B880,1)</f>
        <v>27</v>
      </c>
      <c r="E880" s="16" t="s">
        <v>18</v>
      </c>
      <c r="F880" s="0" t="s">
        <v>17</v>
      </c>
      <c r="G880" s="3" t="n">
        <v>32</v>
      </c>
      <c r="H880" s="3" t="n">
        <v>64</v>
      </c>
      <c r="I880" s="4" t="n">
        <f aca="false">H880-G880</f>
        <v>32</v>
      </c>
      <c r="N880" s="25"/>
      <c r="O880" s="6" t="s">
        <v>38</v>
      </c>
      <c r="P880" s="6" t="s">
        <v>36</v>
      </c>
      <c r="Q880" s="6" t="s">
        <v>39</v>
      </c>
    </row>
    <row r="881" customFormat="false" ht="13.8" hidden="false" customHeight="false" outlineLevel="0" collapsed="false">
      <c r="A881" s="0" t="n">
        <v>880</v>
      </c>
      <c r="B881" s="1" t="n">
        <v>45113</v>
      </c>
      <c r="C881" s="2" t="n">
        <f aca="false">YEAR(B881)</f>
        <v>2023</v>
      </c>
      <c r="D881" s="2" t="n">
        <f aca="false">WEEKNUM(B881,1)</f>
        <v>27</v>
      </c>
      <c r="E881" s="16" t="s">
        <v>17</v>
      </c>
      <c r="F881" s="16" t="s">
        <v>18</v>
      </c>
      <c r="G881" s="3" t="n">
        <v>27068</v>
      </c>
      <c r="H881" s="3" t="n">
        <v>27103</v>
      </c>
      <c r="I881" s="4" t="n">
        <f aca="false">H881-G881</f>
        <v>35</v>
      </c>
      <c r="J881" s="4" t="n">
        <v>13</v>
      </c>
      <c r="K881" s="4" t="n">
        <v>58</v>
      </c>
      <c r="L881" s="4" t="n">
        <v>16</v>
      </c>
      <c r="M881" s="4" t="n">
        <f aca="false">rittenfreddie[[#This Row],[Batt.perc.vertrek]]-rittenfreddie[[#This Row],[Batt.perc.aankomst]]</f>
        <v>42</v>
      </c>
      <c r="N881" s="25" t="n">
        <f aca="false">rittenfreddie[[#This Row],[Gereden kilometers]]/rittenfreddie[[#This Row],[Batt.perc.verbruikt]]</f>
        <v>0.833333333333333</v>
      </c>
      <c r="O881" s="6" t="s">
        <v>21</v>
      </c>
      <c r="P881" s="6" t="s">
        <v>36</v>
      </c>
      <c r="Q881" s="6" t="str">
        <f aca="false">IF(AND(rittenfreddie[[#This Row],[Vervoersmiddel]]="Super Soco CPx 2021 electrische scooter",rittenfreddie[[#This Row],[Band type]]="Zomer"),"Cordial","Heidenau K66 M+S")</f>
        <v>Cordial</v>
      </c>
    </row>
    <row r="882" customFormat="false" ht="13.8" hidden="false" customHeight="false" outlineLevel="0" collapsed="false">
      <c r="A882" s="0" t="n">
        <v>881</v>
      </c>
      <c r="B882" s="1" t="n">
        <v>45113</v>
      </c>
      <c r="C882" s="2" t="n">
        <f aca="false">YEAR(B882)</f>
        <v>2023</v>
      </c>
      <c r="D882" s="2" t="n">
        <f aca="false">WEEKNUM(B882,1)</f>
        <v>27</v>
      </c>
      <c r="E882" s="16" t="s">
        <v>18</v>
      </c>
      <c r="F882" s="0" t="s">
        <v>17</v>
      </c>
      <c r="G882" s="3" t="n">
        <v>27103</v>
      </c>
      <c r="H882" s="3" t="n">
        <v>27145</v>
      </c>
      <c r="I882" s="4" t="n">
        <f aca="false">H882-G882</f>
        <v>42</v>
      </c>
      <c r="J882" s="4" t="n">
        <v>21</v>
      </c>
      <c r="K882" s="4" t="n">
        <v>100</v>
      </c>
      <c r="L882" s="4" t="n">
        <v>59</v>
      </c>
      <c r="M882" s="4" t="n">
        <f aca="false">rittenfreddie[[#This Row],[Batt.perc.vertrek]]-rittenfreddie[[#This Row],[Batt.perc.aankomst]]</f>
        <v>41</v>
      </c>
      <c r="N882" s="25" t="n">
        <f aca="false">rittenfreddie[[#This Row],[Gereden kilometers]]/rittenfreddie[[#This Row],[Batt.perc.verbruikt]]</f>
        <v>1.02439024390244</v>
      </c>
      <c r="O882" s="6" t="s">
        <v>21</v>
      </c>
      <c r="P882" s="6" t="s">
        <v>36</v>
      </c>
      <c r="Q882" s="6" t="str">
        <f aca="false">IF(AND(rittenfreddie[[#This Row],[Vervoersmiddel]]="Super Soco CPx 2021 electrische scooter",rittenfreddie[[#This Row],[Band type]]="Zomer"),"Cordial","Heidenau K66 M+S")</f>
        <v>Cordial</v>
      </c>
    </row>
    <row r="883" customFormat="false" ht="13.8" hidden="false" customHeight="false" outlineLevel="0" collapsed="false">
      <c r="A883" s="0" t="n">
        <v>882</v>
      </c>
      <c r="B883" s="1" t="n">
        <v>45114</v>
      </c>
      <c r="C883" s="2" t="n">
        <f aca="false">YEAR(B883)</f>
        <v>2023</v>
      </c>
      <c r="D883" s="2" t="n">
        <f aca="false">WEEKNUM(B883,1)</f>
        <v>27</v>
      </c>
      <c r="E883" s="16" t="s">
        <v>17</v>
      </c>
      <c r="F883" s="16" t="s">
        <v>18</v>
      </c>
      <c r="G883" s="3" t="n">
        <v>27145</v>
      </c>
      <c r="H883" s="3" t="n">
        <v>27180</v>
      </c>
      <c r="I883" s="4" t="n">
        <f aca="false">H883-G883</f>
        <v>35</v>
      </c>
      <c r="J883" s="4" t="n">
        <v>13</v>
      </c>
      <c r="K883" s="4" t="n">
        <v>59</v>
      </c>
      <c r="L883" s="4" t="n">
        <v>18</v>
      </c>
      <c r="M883" s="4" t="n">
        <f aca="false">rittenfreddie[[#This Row],[Batt.perc.vertrek]]-rittenfreddie[[#This Row],[Batt.perc.aankomst]]</f>
        <v>41</v>
      </c>
      <c r="N883" s="25" t="n">
        <f aca="false">rittenfreddie[[#This Row],[Gereden kilometers]]/rittenfreddie[[#This Row],[Batt.perc.verbruikt]]</f>
        <v>0.853658536585366</v>
      </c>
      <c r="O883" s="6" t="s">
        <v>21</v>
      </c>
      <c r="P883" s="6" t="s">
        <v>36</v>
      </c>
      <c r="Q883" s="6" t="str">
        <f aca="false">IF(AND(rittenfreddie[[#This Row],[Vervoersmiddel]]="Super Soco CPx 2021 electrische scooter",rittenfreddie[[#This Row],[Band type]]="Zomer"),"Cordial","Heidenau K66 M+S")</f>
        <v>Cordial</v>
      </c>
    </row>
    <row r="884" customFormat="false" ht="13.8" hidden="false" customHeight="false" outlineLevel="0" collapsed="false">
      <c r="A884" s="0" t="n">
        <v>883</v>
      </c>
      <c r="B884" s="1" t="n">
        <v>45114</v>
      </c>
      <c r="C884" s="2" t="n">
        <f aca="false">YEAR(B884)</f>
        <v>2023</v>
      </c>
      <c r="D884" s="2" t="n">
        <f aca="false">WEEKNUM(B884,1)</f>
        <v>27</v>
      </c>
      <c r="E884" s="16" t="s">
        <v>18</v>
      </c>
      <c r="F884" s="0" t="s">
        <v>17</v>
      </c>
      <c r="G884" s="3" t="n">
        <v>27180</v>
      </c>
      <c r="H884" s="3" t="n">
        <v>27222</v>
      </c>
      <c r="I884" s="4" t="n">
        <f aca="false">H884-G884</f>
        <v>42</v>
      </c>
      <c r="J884" s="4" t="n">
        <v>27</v>
      </c>
      <c r="K884" s="4" t="n">
        <v>100</v>
      </c>
      <c r="L884" s="4" t="n">
        <v>53</v>
      </c>
      <c r="M884" s="4" t="n">
        <f aca="false">rittenfreddie[[#This Row],[Batt.perc.vertrek]]-rittenfreddie[[#This Row],[Batt.perc.aankomst]]</f>
        <v>47</v>
      </c>
      <c r="N884" s="25" t="n">
        <f aca="false">rittenfreddie[[#This Row],[Gereden kilometers]]/rittenfreddie[[#This Row],[Batt.perc.verbruikt]]</f>
        <v>0.893617021276596</v>
      </c>
      <c r="O884" s="6" t="s">
        <v>21</v>
      </c>
      <c r="P884" s="6" t="s">
        <v>36</v>
      </c>
      <c r="Q884" s="6" t="str">
        <f aca="false">IF(AND(rittenfreddie[[#This Row],[Vervoersmiddel]]="Super Soco CPx 2021 electrische scooter",rittenfreddie[[#This Row],[Band type]]="Zomer"),"Cordial","Heidenau K66 M+S")</f>
        <v>Cordial</v>
      </c>
    </row>
    <row r="885" customFormat="false" ht="13.8" hidden="false" customHeight="false" outlineLevel="0" collapsed="false">
      <c r="A885" s="0" t="n">
        <v>884</v>
      </c>
      <c r="B885" s="1" t="n">
        <v>45117</v>
      </c>
      <c r="C885" s="2" t="n">
        <f aca="false">YEAR(B885)</f>
        <v>2023</v>
      </c>
      <c r="D885" s="2" t="n">
        <f aca="false">WEEKNUM(B885,1)</f>
        <v>28</v>
      </c>
      <c r="E885" s="16" t="s">
        <v>17</v>
      </c>
      <c r="F885" s="16" t="s">
        <v>18</v>
      </c>
      <c r="G885" s="3" t="n">
        <v>0</v>
      </c>
      <c r="H885" s="3" t="n">
        <v>32</v>
      </c>
      <c r="I885" s="4" t="n">
        <f aca="false">H885-G885</f>
        <v>32</v>
      </c>
      <c r="N885" s="25"/>
      <c r="O885" s="6" t="s">
        <v>38</v>
      </c>
      <c r="P885" s="6" t="s">
        <v>36</v>
      </c>
      <c r="Q885" s="6" t="s">
        <v>39</v>
      </c>
    </row>
    <row r="886" customFormat="false" ht="13.8" hidden="false" customHeight="false" outlineLevel="0" collapsed="false">
      <c r="A886" s="0" t="n">
        <v>885</v>
      </c>
      <c r="B886" s="1" t="n">
        <v>45117</v>
      </c>
      <c r="C886" s="2" t="n">
        <f aca="false">YEAR(B886)</f>
        <v>2023</v>
      </c>
      <c r="D886" s="2" t="n">
        <f aca="false">WEEKNUM(B886,1)</f>
        <v>28</v>
      </c>
      <c r="E886" s="16" t="s">
        <v>18</v>
      </c>
      <c r="F886" s="0" t="s">
        <v>17</v>
      </c>
      <c r="G886" s="3" t="n">
        <v>32</v>
      </c>
      <c r="H886" s="3" t="n">
        <v>64</v>
      </c>
      <c r="I886" s="4" t="n">
        <f aca="false">H886-G886</f>
        <v>32</v>
      </c>
      <c r="N886" s="25"/>
      <c r="O886" s="6" t="s">
        <v>38</v>
      </c>
      <c r="P886" s="6" t="s">
        <v>36</v>
      </c>
      <c r="Q886" s="6" t="s">
        <v>39</v>
      </c>
    </row>
    <row r="887" customFormat="false" ht="13.8" hidden="false" customHeight="false" outlineLevel="0" collapsed="false">
      <c r="A887" s="0" t="n">
        <v>886</v>
      </c>
      <c r="B887" s="1" t="n">
        <v>45118</v>
      </c>
      <c r="C887" s="2" t="n">
        <f aca="false">YEAR(B887)</f>
        <v>2023</v>
      </c>
      <c r="D887" s="2" t="n">
        <f aca="false">WEEKNUM(B887,1)</f>
        <v>28</v>
      </c>
      <c r="E887" s="16" t="s">
        <v>17</v>
      </c>
      <c r="F887" s="16" t="s">
        <v>18</v>
      </c>
      <c r="G887" s="3" t="n">
        <v>27222</v>
      </c>
      <c r="H887" s="3" t="n">
        <v>27256</v>
      </c>
      <c r="I887" s="4" t="n">
        <f aca="false">H887-G887</f>
        <v>34</v>
      </c>
      <c r="J887" s="4" t="n">
        <v>16</v>
      </c>
      <c r="K887" s="4" t="n">
        <v>53</v>
      </c>
      <c r="L887" s="4" t="n">
        <v>15</v>
      </c>
      <c r="M887" s="4" t="n">
        <f aca="false">rittenfreddie[[#This Row],[Batt.perc.vertrek]]-rittenfreddie[[#This Row],[Batt.perc.aankomst]]</f>
        <v>38</v>
      </c>
      <c r="N887" s="25" t="n">
        <f aca="false">rittenfreddie[[#This Row],[Gereden kilometers]]/rittenfreddie[[#This Row],[Batt.perc.verbruikt]]</f>
        <v>0.894736842105263</v>
      </c>
      <c r="O887" s="6" t="s">
        <v>21</v>
      </c>
      <c r="P887" s="6" t="s">
        <v>36</v>
      </c>
      <c r="Q887" s="6" t="str">
        <f aca="false">IF(AND(rittenfreddie[[#This Row],[Vervoersmiddel]]="Super Soco CPx 2021 electrische scooter",rittenfreddie[[#This Row],[Band type]]="Zomer"),"Cordial","Heidenau K66 M+S")</f>
        <v>Cordial</v>
      </c>
    </row>
    <row r="888" customFormat="false" ht="13.8" hidden="false" customHeight="false" outlineLevel="0" collapsed="false">
      <c r="A888" s="0" t="n">
        <v>887</v>
      </c>
      <c r="B888" s="1" t="n">
        <v>45118</v>
      </c>
      <c r="C888" s="2" t="n">
        <f aca="false">YEAR(B888)</f>
        <v>2023</v>
      </c>
      <c r="D888" s="2" t="n">
        <f aca="false">WEEKNUM(B888,1)</f>
        <v>28</v>
      </c>
      <c r="E888" s="16" t="s">
        <v>18</v>
      </c>
      <c r="F888" s="0" t="s">
        <v>17</v>
      </c>
      <c r="G888" s="3" t="n">
        <v>27256</v>
      </c>
      <c r="H888" s="3" t="n">
        <v>27291</v>
      </c>
      <c r="I888" s="4" t="n">
        <f aca="false">H888-G888</f>
        <v>35</v>
      </c>
      <c r="J888" s="4" t="n">
        <v>27</v>
      </c>
      <c r="K888" s="4" t="n">
        <v>100</v>
      </c>
      <c r="L888" s="4" t="n">
        <v>61</v>
      </c>
      <c r="M888" s="4" t="n">
        <f aca="false">rittenfreddie[[#This Row],[Batt.perc.vertrek]]-rittenfreddie[[#This Row],[Batt.perc.aankomst]]</f>
        <v>39</v>
      </c>
      <c r="N888" s="25" t="n">
        <f aca="false">rittenfreddie[[#This Row],[Gereden kilometers]]/rittenfreddie[[#This Row],[Batt.perc.verbruikt]]</f>
        <v>0.897435897435898</v>
      </c>
      <c r="O888" s="6" t="s">
        <v>21</v>
      </c>
      <c r="P888" s="6" t="s">
        <v>36</v>
      </c>
      <c r="Q888" s="6" t="str">
        <f aca="false">IF(AND(rittenfreddie[[#This Row],[Vervoersmiddel]]="Super Soco CPx 2021 electrische scooter",rittenfreddie[[#This Row],[Band type]]="Zomer"),"Cordial","Heidenau K66 M+S")</f>
        <v>Cordial</v>
      </c>
    </row>
    <row r="889" customFormat="false" ht="13.8" hidden="false" customHeight="false" outlineLevel="0" collapsed="false">
      <c r="A889" s="0" t="n">
        <v>888</v>
      </c>
      <c r="B889" s="1" t="n">
        <v>45119</v>
      </c>
      <c r="C889" s="2" t="n">
        <f aca="false">YEAR(B889)</f>
        <v>2023</v>
      </c>
      <c r="D889" s="2" t="n">
        <f aca="false">WEEKNUM(B889,1)</f>
        <v>28</v>
      </c>
      <c r="E889" s="16" t="s">
        <v>17</v>
      </c>
      <c r="F889" s="16" t="s">
        <v>30</v>
      </c>
      <c r="G889" s="3" t="n">
        <v>27291</v>
      </c>
      <c r="H889" s="3" t="n">
        <v>27328</v>
      </c>
      <c r="I889" s="4" t="n">
        <f aca="false">H889-G889</f>
        <v>37</v>
      </c>
      <c r="J889" s="4" t="n">
        <v>17</v>
      </c>
      <c r="K889" s="4" t="n">
        <v>61</v>
      </c>
      <c r="L889" s="4" t="n">
        <v>21</v>
      </c>
      <c r="M889" s="4" t="n">
        <f aca="false">rittenfreddie[[#This Row],[Batt.perc.vertrek]]-rittenfreddie[[#This Row],[Batt.perc.aankomst]]</f>
        <v>40</v>
      </c>
      <c r="N889" s="25" t="n">
        <f aca="false">rittenfreddie[[#This Row],[Gereden kilometers]]/rittenfreddie[[#This Row],[Batt.perc.verbruikt]]</f>
        <v>0.925</v>
      </c>
      <c r="O889" s="6" t="s">
        <v>21</v>
      </c>
      <c r="P889" s="6" t="s">
        <v>36</v>
      </c>
      <c r="Q889" s="6" t="str">
        <f aca="false">IF(AND(rittenfreddie[[#This Row],[Vervoersmiddel]]="Super Soco CPx 2021 electrische scooter",rittenfreddie[[#This Row],[Band type]]="Zomer"),"Cordial","Heidenau K66 M+S")</f>
        <v>Cordial</v>
      </c>
    </row>
    <row r="890" customFormat="false" ht="13.8" hidden="false" customHeight="false" outlineLevel="0" collapsed="false">
      <c r="A890" s="0" t="n">
        <v>889</v>
      </c>
      <c r="B890" s="1" t="n">
        <v>45119</v>
      </c>
      <c r="C890" s="2" t="n">
        <f aca="false">YEAR(B890)</f>
        <v>2023</v>
      </c>
      <c r="D890" s="2" t="n">
        <f aca="false">WEEKNUM(B890,1)</f>
        <v>28</v>
      </c>
      <c r="E890" s="16" t="s">
        <v>30</v>
      </c>
      <c r="F890" s="0" t="s">
        <v>17</v>
      </c>
      <c r="G890" s="3" t="n">
        <v>27328</v>
      </c>
      <c r="H890" s="3" t="n">
        <v>27366</v>
      </c>
      <c r="I890" s="4" t="n">
        <f aca="false">H890-G890</f>
        <v>38</v>
      </c>
      <c r="J890" s="4" t="n">
        <v>23</v>
      </c>
      <c r="K890" s="4" t="n">
        <v>100</v>
      </c>
      <c r="L890" s="4" t="n">
        <v>59</v>
      </c>
      <c r="M890" s="4" t="n">
        <f aca="false">rittenfreddie[[#This Row],[Batt.perc.vertrek]]-rittenfreddie[[#This Row],[Batt.perc.aankomst]]</f>
        <v>41</v>
      </c>
      <c r="N890" s="25" t="n">
        <f aca="false">rittenfreddie[[#This Row],[Gereden kilometers]]/rittenfreddie[[#This Row],[Batt.perc.verbruikt]]</f>
        <v>0.926829268292683</v>
      </c>
      <c r="O890" s="6" t="s">
        <v>21</v>
      </c>
      <c r="P890" s="6" t="s">
        <v>36</v>
      </c>
      <c r="Q890" s="6" t="str">
        <f aca="false">IF(AND(rittenfreddie[[#This Row],[Vervoersmiddel]]="Super Soco CPx 2021 electrische scooter",rittenfreddie[[#This Row],[Band type]]="Zomer"),"Cordial","Heidenau K66 M+S")</f>
        <v>Cordial</v>
      </c>
    </row>
    <row r="891" customFormat="false" ht="13.8" hidden="false" customHeight="false" outlineLevel="0" collapsed="false">
      <c r="A891" s="0" t="n">
        <v>890</v>
      </c>
      <c r="B891" s="1" t="n">
        <v>45120</v>
      </c>
      <c r="C891" s="2" t="n">
        <f aca="false">YEAR(B891)</f>
        <v>2023</v>
      </c>
      <c r="D891" s="2" t="n">
        <f aca="false">WEEKNUM(B891,1)</f>
        <v>28</v>
      </c>
      <c r="E891" s="16" t="s">
        <v>17</v>
      </c>
      <c r="F891" s="16" t="s">
        <v>18</v>
      </c>
      <c r="G891" s="3" t="n">
        <v>0</v>
      </c>
      <c r="H891" s="3" t="n">
        <v>32</v>
      </c>
      <c r="I891" s="4" t="n">
        <f aca="false">H891-G891</f>
        <v>32</v>
      </c>
      <c r="N891" s="25"/>
      <c r="O891" s="6" t="s">
        <v>38</v>
      </c>
      <c r="P891" s="6" t="s">
        <v>36</v>
      </c>
      <c r="Q891" s="6" t="s">
        <v>39</v>
      </c>
    </row>
    <row r="892" customFormat="false" ht="13.8" hidden="false" customHeight="false" outlineLevel="0" collapsed="false">
      <c r="A892" s="0" t="n">
        <v>891</v>
      </c>
      <c r="B892" s="1" t="n">
        <v>45120</v>
      </c>
      <c r="C892" s="2" t="n">
        <f aca="false">YEAR(B892)</f>
        <v>2023</v>
      </c>
      <c r="D892" s="2" t="n">
        <f aca="false">WEEKNUM(B892,1)</f>
        <v>28</v>
      </c>
      <c r="E892" s="16" t="s">
        <v>18</v>
      </c>
      <c r="F892" s="0" t="s">
        <v>17</v>
      </c>
      <c r="G892" s="3" t="n">
        <v>32</v>
      </c>
      <c r="H892" s="3" t="n">
        <v>64</v>
      </c>
      <c r="I892" s="4" t="n">
        <f aca="false">H892-G892</f>
        <v>32</v>
      </c>
      <c r="N892" s="25"/>
      <c r="O892" s="6" t="s">
        <v>38</v>
      </c>
      <c r="P892" s="6" t="s">
        <v>36</v>
      </c>
      <c r="Q892" s="6" t="s">
        <v>39</v>
      </c>
    </row>
    <row r="893" customFormat="false" ht="13.8" hidden="false" customHeight="false" outlineLevel="0" collapsed="false">
      <c r="A893" s="0" t="n">
        <v>892</v>
      </c>
      <c r="B893" s="1" t="n">
        <v>45121</v>
      </c>
      <c r="C893" s="2" t="n">
        <f aca="false">YEAR(B893)</f>
        <v>2023</v>
      </c>
      <c r="D893" s="2" t="n">
        <f aca="false">WEEKNUM(B893,1)</f>
        <v>28</v>
      </c>
      <c r="E893" s="16" t="s">
        <v>17</v>
      </c>
      <c r="F893" s="16" t="s">
        <v>18</v>
      </c>
      <c r="G893" s="3" t="n">
        <v>27366</v>
      </c>
      <c r="H893" s="3" t="n">
        <v>27400</v>
      </c>
      <c r="I893" s="4" t="n">
        <f aca="false">H893-G893</f>
        <v>34</v>
      </c>
      <c r="J893" s="4" t="n">
        <v>14</v>
      </c>
      <c r="K893" s="4" t="n">
        <v>59</v>
      </c>
      <c r="L893" s="4" t="n">
        <v>18</v>
      </c>
      <c r="M893" s="4" t="n">
        <f aca="false">rittenfreddie[[#This Row],[Batt.perc.vertrek]]-rittenfreddie[[#This Row],[Batt.perc.aankomst]]</f>
        <v>41</v>
      </c>
      <c r="N893" s="25" t="n">
        <f aca="false">rittenfreddie[[#This Row],[Gereden kilometers]]/rittenfreddie[[#This Row],[Batt.perc.verbruikt]]</f>
        <v>0.829268292682927</v>
      </c>
      <c r="O893" s="6" t="s">
        <v>21</v>
      </c>
      <c r="P893" s="6" t="s">
        <v>36</v>
      </c>
      <c r="Q893" s="6" t="str">
        <f aca="false">IF(AND(rittenfreddie[[#This Row],[Vervoersmiddel]]="Super Soco CPx 2021 electrische scooter",rittenfreddie[[#This Row],[Band type]]="Zomer"),"Cordial","Heidenau K66 M+S")</f>
        <v>Cordial</v>
      </c>
    </row>
    <row r="894" customFormat="false" ht="13.8" hidden="false" customHeight="false" outlineLevel="0" collapsed="false">
      <c r="A894" s="0" t="n">
        <v>893</v>
      </c>
      <c r="B894" s="1" t="n">
        <v>45121</v>
      </c>
      <c r="C894" s="2" t="n">
        <f aca="false">YEAR(B894)</f>
        <v>2023</v>
      </c>
      <c r="D894" s="2" t="n">
        <f aca="false">WEEKNUM(B894,1)</f>
        <v>28</v>
      </c>
      <c r="E894" s="16" t="s">
        <v>18</v>
      </c>
      <c r="F894" s="0" t="s">
        <v>17</v>
      </c>
      <c r="G894" s="3" t="n">
        <v>27400</v>
      </c>
      <c r="H894" s="3" t="n">
        <v>27435</v>
      </c>
      <c r="I894" s="4" t="n">
        <f aca="false">H894-G894</f>
        <v>35</v>
      </c>
      <c r="J894" s="4" t="n">
        <v>23</v>
      </c>
      <c r="K894" s="4" t="n">
        <v>100</v>
      </c>
      <c r="L894" s="4" t="n">
        <v>62</v>
      </c>
      <c r="M894" s="4" t="n">
        <f aca="false">rittenfreddie[[#This Row],[Batt.perc.vertrek]]-rittenfreddie[[#This Row],[Batt.perc.aankomst]]</f>
        <v>38</v>
      </c>
      <c r="N894" s="25" t="n">
        <f aca="false">rittenfreddie[[#This Row],[Gereden kilometers]]/rittenfreddie[[#This Row],[Batt.perc.verbruikt]]</f>
        <v>0.921052631578947</v>
      </c>
      <c r="O894" s="6" t="s">
        <v>21</v>
      </c>
      <c r="P894" s="6" t="s">
        <v>36</v>
      </c>
      <c r="Q894" s="6" t="str">
        <f aca="false">IF(AND(rittenfreddie[[#This Row],[Vervoersmiddel]]="Super Soco CPx 2021 electrische scooter",rittenfreddie[[#This Row],[Band type]]="Zomer"),"Cordial","Heidenau K66 M+S")</f>
        <v>Cordial</v>
      </c>
    </row>
    <row r="895" customFormat="false" ht="13.8" hidden="false" customHeight="false" outlineLevel="0" collapsed="false">
      <c r="A895" s="0" t="n">
        <v>894</v>
      </c>
      <c r="B895" s="1" t="n">
        <v>45124</v>
      </c>
      <c r="C895" s="2" t="n">
        <f aca="false">YEAR(B895)</f>
        <v>2023</v>
      </c>
      <c r="D895" s="2" t="n">
        <f aca="false">WEEKNUM(B895,1)</f>
        <v>29</v>
      </c>
      <c r="E895" s="16" t="s">
        <v>17</v>
      </c>
      <c r="F895" s="16" t="s">
        <v>18</v>
      </c>
      <c r="G895" s="3" t="n">
        <v>27435</v>
      </c>
      <c r="H895" s="3" t="n">
        <v>27470</v>
      </c>
      <c r="I895" s="4" t="n">
        <f aca="false">H895-G895</f>
        <v>35</v>
      </c>
      <c r="J895" s="4" t="n">
        <v>15</v>
      </c>
      <c r="K895" s="4" t="n">
        <v>62</v>
      </c>
      <c r="L895" s="4" t="n">
        <v>22</v>
      </c>
      <c r="M895" s="4" t="n">
        <f aca="false">rittenfreddie[[#This Row],[Batt.perc.vertrek]]-rittenfreddie[[#This Row],[Batt.perc.aankomst]]</f>
        <v>40</v>
      </c>
      <c r="N895" s="25" t="n">
        <f aca="false">rittenfreddie[[#This Row],[Gereden kilometers]]/rittenfreddie[[#This Row],[Batt.perc.verbruikt]]</f>
        <v>0.875</v>
      </c>
      <c r="O895" s="6" t="s">
        <v>21</v>
      </c>
      <c r="P895" s="6" t="s">
        <v>36</v>
      </c>
      <c r="Q895" s="6" t="str">
        <f aca="false">IF(AND(rittenfreddie[[#This Row],[Vervoersmiddel]]="Super Soco CPx 2021 electrische scooter",rittenfreddie[[#This Row],[Band type]]="Zomer"),"Cordial","Heidenau K66 M+S")</f>
        <v>Cordial</v>
      </c>
    </row>
    <row r="896" customFormat="false" ht="13.8" hidden="false" customHeight="false" outlineLevel="0" collapsed="false">
      <c r="A896" s="0" t="n">
        <v>895</v>
      </c>
      <c r="B896" s="1" t="n">
        <v>45124</v>
      </c>
      <c r="C896" s="2" t="n">
        <f aca="false">YEAR(B896)</f>
        <v>2023</v>
      </c>
      <c r="D896" s="2" t="n">
        <f aca="false">WEEKNUM(B896,1)</f>
        <v>29</v>
      </c>
      <c r="E896" s="16" t="s">
        <v>18</v>
      </c>
      <c r="F896" s="0" t="s">
        <v>17</v>
      </c>
      <c r="G896" s="3" t="n">
        <v>27470</v>
      </c>
      <c r="H896" s="3" t="n">
        <v>27505</v>
      </c>
      <c r="I896" s="4" t="n">
        <f aca="false">H896-G896</f>
        <v>35</v>
      </c>
      <c r="J896" s="4" t="n">
        <v>22</v>
      </c>
      <c r="K896" s="4" t="n">
        <v>100</v>
      </c>
      <c r="L896" s="4" t="n">
        <v>60</v>
      </c>
      <c r="M896" s="4" t="n">
        <f aca="false">rittenfreddie[[#This Row],[Batt.perc.vertrek]]-rittenfreddie[[#This Row],[Batt.perc.aankomst]]</f>
        <v>40</v>
      </c>
      <c r="N896" s="25" t="n">
        <f aca="false">rittenfreddie[[#This Row],[Gereden kilometers]]/rittenfreddie[[#This Row],[Batt.perc.verbruikt]]</f>
        <v>0.875</v>
      </c>
      <c r="O896" s="6" t="s">
        <v>21</v>
      </c>
      <c r="P896" s="6" t="s">
        <v>36</v>
      </c>
      <c r="Q896" s="6" t="str">
        <f aca="false">IF(AND(rittenfreddie[[#This Row],[Vervoersmiddel]]="Super Soco CPx 2021 electrische scooter",rittenfreddie[[#This Row],[Band type]]="Zomer"),"Cordial","Heidenau K66 M+S")</f>
        <v>Cordial</v>
      </c>
    </row>
    <row r="897" customFormat="false" ht="13.8" hidden="false" customHeight="false" outlineLevel="0" collapsed="false">
      <c r="A897" s="0" t="n">
        <v>896</v>
      </c>
      <c r="B897" s="1" t="n">
        <v>45125</v>
      </c>
      <c r="C897" s="2" t="n">
        <f aca="false">YEAR(B897)</f>
        <v>2023</v>
      </c>
      <c r="D897" s="2" t="n">
        <f aca="false">WEEKNUM(B897,1)</f>
        <v>29</v>
      </c>
      <c r="E897" s="16" t="s">
        <v>17</v>
      </c>
      <c r="F897" s="16" t="s">
        <v>18</v>
      </c>
      <c r="G897" s="3" t="n">
        <v>27505</v>
      </c>
      <c r="H897" s="3" t="n">
        <v>27540</v>
      </c>
      <c r="I897" s="4" t="n">
        <f aca="false">H897-G897</f>
        <v>35</v>
      </c>
      <c r="J897" s="4" t="n">
        <v>14</v>
      </c>
      <c r="K897" s="4" t="n">
        <v>60</v>
      </c>
      <c r="L897" s="4" t="n">
        <v>19</v>
      </c>
      <c r="M897" s="4" t="n">
        <f aca="false">rittenfreddie[[#This Row],[Batt.perc.vertrek]]-rittenfreddie[[#This Row],[Batt.perc.aankomst]]</f>
        <v>41</v>
      </c>
      <c r="N897" s="25" t="n">
        <f aca="false">rittenfreddie[[#This Row],[Gereden kilometers]]/rittenfreddie[[#This Row],[Batt.perc.verbruikt]]</f>
        <v>0.853658536585366</v>
      </c>
      <c r="O897" s="6" t="s">
        <v>21</v>
      </c>
      <c r="P897" s="6" t="s">
        <v>36</v>
      </c>
      <c r="Q897" s="6" t="str">
        <f aca="false">IF(AND(rittenfreddie[[#This Row],[Vervoersmiddel]]="Super Soco CPx 2021 electrische scooter",rittenfreddie[[#This Row],[Band type]]="Zomer"),"Cordial","Heidenau K66 M+S")</f>
        <v>Cordial</v>
      </c>
    </row>
    <row r="898" customFormat="false" ht="13.8" hidden="false" customHeight="false" outlineLevel="0" collapsed="false">
      <c r="A898" s="0" t="n">
        <v>897</v>
      </c>
      <c r="B898" s="1" t="n">
        <v>45125</v>
      </c>
      <c r="C898" s="2" t="n">
        <f aca="false">YEAR(B898)</f>
        <v>2023</v>
      </c>
      <c r="D898" s="2" t="n">
        <f aca="false">WEEKNUM(B898,1)</f>
        <v>29</v>
      </c>
      <c r="E898" s="16" t="s">
        <v>18</v>
      </c>
      <c r="F898" s="0" t="s">
        <v>17</v>
      </c>
      <c r="G898" s="3" t="n">
        <v>27540</v>
      </c>
      <c r="H898" s="3" t="n">
        <v>27575</v>
      </c>
      <c r="I898" s="4" t="n">
        <f aca="false">H898-G898</f>
        <v>35</v>
      </c>
      <c r="J898" s="4" t="n">
        <v>23</v>
      </c>
      <c r="K898" s="4" t="n">
        <v>100</v>
      </c>
      <c r="L898" s="4" t="n">
        <v>64</v>
      </c>
      <c r="M898" s="4" t="n">
        <f aca="false">rittenfreddie[[#This Row],[Batt.perc.vertrek]]-rittenfreddie[[#This Row],[Batt.perc.aankomst]]</f>
        <v>36</v>
      </c>
      <c r="N898" s="25" t="n">
        <f aca="false">rittenfreddie[[#This Row],[Gereden kilometers]]/rittenfreddie[[#This Row],[Batt.perc.verbruikt]]</f>
        <v>0.972222222222222</v>
      </c>
      <c r="O898" s="6" t="s">
        <v>21</v>
      </c>
      <c r="P898" s="6" t="s">
        <v>36</v>
      </c>
      <c r="Q898" s="6" t="str">
        <f aca="false">IF(AND(rittenfreddie[[#This Row],[Vervoersmiddel]]="Super Soco CPx 2021 electrische scooter",rittenfreddie[[#This Row],[Band type]]="Zomer"),"Cordial","Heidenau K66 M+S")</f>
        <v>Cordial</v>
      </c>
    </row>
    <row r="899" customFormat="false" ht="13.8" hidden="false" customHeight="false" outlineLevel="0" collapsed="false">
      <c r="A899" s="0" t="n">
        <v>898</v>
      </c>
      <c r="B899" s="1" t="n">
        <v>45126</v>
      </c>
      <c r="C899" s="2" t="n">
        <f aca="false">YEAR(B899)</f>
        <v>2023</v>
      </c>
      <c r="D899" s="2" t="n">
        <f aca="false">WEEKNUM(B899,1)</f>
        <v>29</v>
      </c>
      <c r="E899" s="16" t="s">
        <v>17</v>
      </c>
      <c r="F899" s="16" t="s">
        <v>18</v>
      </c>
      <c r="G899" s="3" t="n">
        <v>27575</v>
      </c>
      <c r="H899" s="3" t="n">
        <v>27610</v>
      </c>
      <c r="I899" s="4" t="n">
        <f aca="false">H899-G899</f>
        <v>35</v>
      </c>
      <c r="J899" s="4" t="n">
        <v>15</v>
      </c>
      <c r="K899" s="4" t="n">
        <v>64</v>
      </c>
      <c r="L899" s="4" t="n">
        <v>25</v>
      </c>
      <c r="M899" s="4" t="n">
        <f aca="false">rittenfreddie[[#This Row],[Batt.perc.vertrek]]-rittenfreddie[[#This Row],[Batt.perc.aankomst]]</f>
        <v>39</v>
      </c>
      <c r="N899" s="25" t="n">
        <f aca="false">rittenfreddie[[#This Row],[Gereden kilometers]]/rittenfreddie[[#This Row],[Batt.perc.verbruikt]]</f>
        <v>0.897435897435898</v>
      </c>
      <c r="O899" s="6" t="s">
        <v>21</v>
      </c>
      <c r="P899" s="6" t="s">
        <v>36</v>
      </c>
      <c r="Q899" s="6" t="str">
        <f aca="false">IF(AND(rittenfreddie[[#This Row],[Vervoersmiddel]]="Super Soco CPx 2021 electrische scooter",rittenfreddie[[#This Row],[Band type]]="Zomer"),"Cordial","Heidenau K66 M+S")</f>
        <v>Cordial</v>
      </c>
    </row>
    <row r="900" customFormat="false" ht="13.8" hidden="false" customHeight="false" outlineLevel="0" collapsed="false">
      <c r="A900" s="0" t="n">
        <v>899</v>
      </c>
      <c r="B900" s="1" t="n">
        <v>45126</v>
      </c>
      <c r="C900" s="2" t="n">
        <f aca="false">YEAR(B900)</f>
        <v>2023</v>
      </c>
      <c r="D900" s="2" t="n">
        <f aca="false">WEEKNUM(B900,1)</f>
        <v>29</v>
      </c>
      <c r="E900" s="16" t="s">
        <v>18</v>
      </c>
      <c r="F900" s="0" t="s">
        <v>17</v>
      </c>
      <c r="G900" s="3" t="n">
        <v>27610</v>
      </c>
      <c r="H900" s="3" t="n">
        <v>27646</v>
      </c>
      <c r="I900" s="4" t="n">
        <f aca="false">H900-G900</f>
        <v>36</v>
      </c>
      <c r="J900" s="4" t="n">
        <v>19</v>
      </c>
      <c r="K900" s="4" t="n">
        <v>100</v>
      </c>
      <c r="L900" s="4" t="n">
        <v>61</v>
      </c>
      <c r="M900" s="4" t="n">
        <f aca="false">rittenfreddie[[#This Row],[Batt.perc.vertrek]]-rittenfreddie[[#This Row],[Batt.perc.aankomst]]</f>
        <v>39</v>
      </c>
      <c r="N900" s="25" t="n">
        <f aca="false">rittenfreddie[[#This Row],[Gereden kilometers]]/rittenfreddie[[#This Row],[Batt.perc.verbruikt]]</f>
        <v>0.923076923076923</v>
      </c>
      <c r="O900" s="6" t="s">
        <v>21</v>
      </c>
      <c r="P900" s="6" t="s">
        <v>36</v>
      </c>
      <c r="Q900" s="6" t="str">
        <f aca="false">IF(AND(rittenfreddie[[#This Row],[Vervoersmiddel]]="Super Soco CPx 2021 electrische scooter",rittenfreddie[[#This Row],[Band type]]="Zomer"),"Cordial","Heidenau K66 M+S")</f>
        <v>Cordial</v>
      </c>
    </row>
    <row r="901" customFormat="false" ht="13.8" hidden="false" customHeight="false" outlineLevel="0" collapsed="false">
      <c r="A901" s="0" t="n">
        <v>900</v>
      </c>
      <c r="B901" s="1" t="n">
        <v>45127</v>
      </c>
      <c r="C901" s="2" t="n">
        <f aca="false">YEAR(B901)</f>
        <v>2023</v>
      </c>
      <c r="D901" s="2" t="n">
        <f aca="false">WEEKNUM(B901,1)</f>
        <v>29</v>
      </c>
      <c r="E901" s="16" t="s">
        <v>17</v>
      </c>
      <c r="F901" s="16" t="s">
        <v>18</v>
      </c>
      <c r="G901" s="3" t="n">
        <v>27646</v>
      </c>
      <c r="H901" s="3" t="n">
        <v>27681</v>
      </c>
      <c r="I901" s="4" t="n">
        <f aca="false">H901-G901</f>
        <v>35</v>
      </c>
      <c r="J901" s="4" t="n">
        <v>12</v>
      </c>
      <c r="K901" s="4" t="n">
        <v>61</v>
      </c>
      <c r="L901" s="4" t="n">
        <v>19</v>
      </c>
      <c r="M901" s="4" t="n">
        <f aca="false">rittenfreddie[[#This Row],[Batt.perc.vertrek]]-rittenfreddie[[#This Row],[Batt.perc.aankomst]]</f>
        <v>42</v>
      </c>
      <c r="N901" s="25" t="n">
        <f aca="false">rittenfreddie[[#This Row],[Gereden kilometers]]/rittenfreddie[[#This Row],[Batt.perc.verbruikt]]</f>
        <v>0.833333333333333</v>
      </c>
      <c r="O901" s="6" t="s">
        <v>21</v>
      </c>
      <c r="P901" s="6" t="s">
        <v>36</v>
      </c>
      <c r="Q901" s="6" t="str">
        <f aca="false">IF(AND(rittenfreddie[[#This Row],[Vervoersmiddel]]="Super Soco CPx 2021 electrische scooter",rittenfreddie[[#This Row],[Band type]]="Zomer"),"Cordial","Heidenau K66 M+S")</f>
        <v>Cordial</v>
      </c>
    </row>
    <row r="902" customFormat="false" ht="13.8" hidden="false" customHeight="false" outlineLevel="0" collapsed="false">
      <c r="A902" s="0" t="n">
        <v>901</v>
      </c>
      <c r="B902" s="1" t="n">
        <v>45127</v>
      </c>
      <c r="C902" s="2" t="n">
        <f aca="false">YEAR(B902)</f>
        <v>2023</v>
      </c>
      <c r="D902" s="2" t="n">
        <f aca="false">WEEKNUM(B902,1)</f>
        <v>29</v>
      </c>
      <c r="E902" s="16" t="s">
        <v>18</v>
      </c>
      <c r="F902" s="0" t="s">
        <v>17</v>
      </c>
      <c r="G902" s="3" t="n">
        <v>27681</v>
      </c>
      <c r="H902" s="3" t="n">
        <v>27716</v>
      </c>
      <c r="I902" s="4" t="n">
        <f aca="false">H902-G902</f>
        <v>35</v>
      </c>
      <c r="J902" s="4" t="n">
        <v>19</v>
      </c>
      <c r="K902" s="4" t="n">
        <v>100</v>
      </c>
      <c r="L902" s="4" t="n">
        <v>62</v>
      </c>
      <c r="M902" s="4" t="n">
        <f aca="false">rittenfreddie[[#This Row],[Batt.perc.vertrek]]-rittenfreddie[[#This Row],[Batt.perc.aankomst]]</f>
        <v>38</v>
      </c>
      <c r="N902" s="25" t="n">
        <f aca="false">rittenfreddie[[#This Row],[Gereden kilometers]]/rittenfreddie[[#This Row],[Batt.perc.verbruikt]]</f>
        <v>0.921052631578947</v>
      </c>
      <c r="O902" s="6" t="s">
        <v>21</v>
      </c>
      <c r="P902" s="6" t="s">
        <v>36</v>
      </c>
      <c r="Q902" s="6" t="str">
        <f aca="false">IF(AND(rittenfreddie[[#This Row],[Vervoersmiddel]]="Super Soco CPx 2021 electrische scooter",rittenfreddie[[#This Row],[Band type]]="Zomer"),"Cordial","Heidenau K66 M+S")</f>
        <v>Cordial</v>
      </c>
    </row>
    <row r="903" customFormat="false" ht="13.8" hidden="false" customHeight="false" outlineLevel="0" collapsed="false">
      <c r="A903" s="0" t="n">
        <v>902</v>
      </c>
      <c r="B903" s="1" t="n">
        <v>45131</v>
      </c>
      <c r="C903" s="2" t="n">
        <f aca="false">YEAR(B903)</f>
        <v>2023</v>
      </c>
      <c r="D903" s="2" t="n">
        <f aca="false">WEEKNUM(B903,1)</f>
        <v>30</v>
      </c>
      <c r="E903" s="16" t="s">
        <v>17</v>
      </c>
      <c r="F903" s="16" t="s">
        <v>18</v>
      </c>
      <c r="G903" s="3" t="n">
        <v>27716</v>
      </c>
      <c r="H903" s="3" t="n">
        <v>27751</v>
      </c>
      <c r="I903" s="4" t="n">
        <f aca="false">H903-G903</f>
        <v>35</v>
      </c>
      <c r="J903" s="4" t="n">
        <v>16</v>
      </c>
      <c r="K903" s="4" t="n">
        <v>62</v>
      </c>
      <c r="L903" s="4" t="n">
        <v>22</v>
      </c>
      <c r="M903" s="4" t="n">
        <f aca="false">rittenfreddie[[#This Row],[Batt.perc.vertrek]]-rittenfreddie[[#This Row],[Batt.perc.aankomst]]</f>
        <v>40</v>
      </c>
      <c r="N903" s="25" t="n">
        <f aca="false">rittenfreddie[[#This Row],[Gereden kilometers]]/rittenfreddie[[#This Row],[Batt.perc.verbruikt]]</f>
        <v>0.875</v>
      </c>
      <c r="O903" s="6" t="s">
        <v>21</v>
      </c>
      <c r="P903" s="6" t="s">
        <v>36</v>
      </c>
      <c r="Q903" s="6" t="str">
        <f aca="false">IF(AND(rittenfreddie[[#This Row],[Vervoersmiddel]]="Super Soco CPx 2021 electrische scooter",rittenfreddie[[#This Row],[Band type]]="Zomer"),"Cordial","Heidenau K66 M+S")</f>
        <v>Cordial</v>
      </c>
    </row>
    <row r="904" customFormat="false" ht="13.8" hidden="false" customHeight="false" outlineLevel="0" collapsed="false">
      <c r="A904" s="0" t="n">
        <v>903</v>
      </c>
      <c r="B904" s="1" t="n">
        <v>45131</v>
      </c>
      <c r="C904" s="2" t="n">
        <f aca="false">YEAR(B904)</f>
        <v>2023</v>
      </c>
      <c r="D904" s="2" t="n">
        <f aca="false">WEEKNUM(B904,1)</f>
        <v>30</v>
      </c>
      <c r="E904" s="16" t="s">
        <v>18</v>
      </c>
      <c r="F904" s="0" t="s">
        <v>17</v>
      </c>
      <c r="G904" s="3" t="n">
        <v>27751</v>
      </c>
      <c r="H904" s="3" t="n">
        <v>27787</v>
      </c>
      <c r="I904" s="4" t="n">
        <f aca="false">H904-G904</f>
        <v>36</v>
      </c>
      <c r="J904" s="4" t="n">
        <v>18</v>
      </c>
      <c r="K904" s="4" t="n">
        <v>100</v>
      </c>
      <c r="L904" s="4" t="n">
        <v>61</v>
      </c>
      <c r="M904" s="4" t="n">
        <f aca="false">rittenfreddie[[#This Row],[Batt.perc.vertrek]]-rittenfreddie[[#This Row],[Batt.perc.aankomst]]</f>
        <v>39</v>
      </c>
      <c r="N904" s="25" t="n">
        <f aca="false">rittenfreddie[[#This Row],[Gereden kilometers]]/rittenfreddie[[#This Row],[Batt.perc.verbruikt]]</f>
        <v>0.923076923076923</v>
      </c>
      <c r="O904" s="6" t="s">
        <v>21</v>
      </c>
      <c r="P904" s="6" t="s">
        <v>36</v>
      </c>
      <c r="Q904" s="6" t="str">
        <f aca="false">IF(AND(rittenfreddie[[#This Row],[Vervoersmiddel]]="Super Soco CPx 2021 electrische scooter",rittenfreddie[[#This Row],[Band type]]="Zomer"),"Cordial","Heidenau K66 M+S")</f>
        <v>Cordial</v>
      </c>
    </row>
    <row r="905" customFormat="false" ht="13.8" hidden="false" customHeight="false" outlineLevel="0" collapsed="false">
      <c r="A905" s="0" t="n">
        <v>904</v>
      </c>
      <c r="B905" s="1" t="n">
        <v>45132</v>
      </c>
      <c r="C905" s="2" t="n">
        <f aca="false">YEAR(B905)</f>
        <v>2023</v>
      </c>
      <c r="D905" s="2" t="n">
        <f aca="false">WEEKNUM(B905,1)</f>
        <v>30</v>
      </c>
      <c r="E905" s="16" t="s">
        <v>17</v>
      </c>
      <c r="F905" s="0" t="s">
        <v>18</v>
      </c>
      <c r="G905" s="3" t="n">
        <v>27787</v>
      </c>
      <c r="H905" s="3" t="n">
        <v>27822</v>
      </c>
      <c r="I905" s="4" t="n">
        <f aca="false">H905-G905</f>
        <v>35</v>
      </c>
      <c r="J905" s="4" t="n">
        <v>12</v>
      </c>
      <c r="K905" s="4" t="n">
        <v>61</v>
      </c>
      <c r="L905" s="4" t="n">
        <v>13</v>
      </c>
      <c r="M905" s="4" t="n">
        <f aca="false">rittenfreddie[[#This Row],[Batt.perc.vertrek]]-rittenfreddie[[#This Row],[Batt.perc.aankomst]]</f>
        <v>48</v>
      </c>
      <c r="N905" s="25" t="n">
        <f aca="false">rittenfreddie[[#This Row],[Gereden kilometers]]/rittenfreddie[[#This Row],[Batt.perc.verbruikt]]</f>
        <v>0.729166666666667</v>
      </c>
      <c r="O905" s="6" t="s">
        <v>21</v>
      </c>
      <c r="P905" s="6" t="s">
        <v>36</v>
      </c>
      <c r="Q905" s="6" t="str">
        <f aca="false">IF(AND(rittenfreddie[[#This Row],[Vervoersmiddel]]="Super Soco CPx 2021 electrische scooter",rittenfreddie[[#This Row],[Band type]]="Zomer"),"Cordial","Heidenau K66 M+S")</f>
        <v>Cordial</v>
      </c>
    </row>
    <row r="906" customFormat="false" ht="13.8" hidden="false" customHeight="false" outlineLevel="0" collapsed="false">
      <c r="A906" s="0" t="n">
        <v>905</v>
      </c>
      <c r="B906" s="1" t="n">
        <v>45132</v>
      </c>
      <c r="C906" s="2" t="n">
        <f aca="false">YEAR(B906)</f>
        <v>2023</v>
      </c>
      <c r="D906" s="2" t="n">
        <f aca="false">WEEKNUM(B906,1)</f>
        <v>30</v>
      </c>
      <c r="E906" s="16" t="s">
        <v>18</v>
      </c>
      <c r="F906" s="0" t="s">
        <v>17</v>
      </c>
      <c r="G906" s="3" t="n">
        <v>27822</v>
      </c>
      <c r="H906" s="3" t="n">
        <v>27858</v>
      </c>
      <c r="I906" s="4" t="n">
        <f aca="false">H906-G906</f>
        <v>36</v>
      </c>
      <c r="J906" s="4" t="n">
        <v>18</v>
      </c>
      <c r="K906" s="4" t="n">
        <v>100</v>
      </c>
      <c r="L906" s="4" t="n">
        <v>59</v>
      </c>
      <c r="M906" s="4" t="n">
        <f aca="false">rittenfreddie[[#This Row],[Batt.perc.vertrek]]-rittenfreddie[[#This Row],[Batt.perc.aankomst]]</f>
        <v>41</v>
      </c>
      <c r="N906" s="25" t="n">
        <f aca="false">rittenfreddie[[#This Row],[Gereden kilometers]]/rittenfreddie[[#This Row],[Batt.perc.verbruikt]]</f>
        <v>0.878048780487805</v>
      </c>
      <c r="O906" s="6" t="s">
        <v>21</v>
      </c>
      <c r="P906" s="6" t="s">
        <v>36</v>
      </c>
      <c r="Q906" s="6" t="str">
        <f aca="false">IF(AND(rittenfreddie[[#This Row],[Vervoersmiddel]]="Super Soco CPx 2021 electrische scooter",rittenfreddie[[#This Row],[Band type]]="Zomer"),"Cordial","Heidenau K66 M+S")</f>
        <v>Cordial</v>
      </c>
    </row>
    <row r="907" customFormat="false" ht="13.8" hidden="false" customHeight="false" outlineLevel="0" collapsed="false">
      <c r="A907" s="0" t="n">
        <v>906</v>
      </c>
      <c r="B907" s="1" t="n">
        <v>45133</v>
      </c>
      <c r="C907" s="2" t="n">
        <f aca="false">YEAR(B907)</f>
        <v>2023</v>
      </c>
      <c r="D907" s="2" t="n">
        <f aca="false">WEEKNUM(B907,1)</f>
        <v>30</v>
      </c>
      <c r="E907" s="16" t="s">
        <v>17</v>
      </c>
      <c r="F907" s="0" t="s">
        <v>18</v>
      </c>
      <c r="G907" s="3" t="n">
        <v>27858</v>
      </c>
      <c r="H907" s="3" t="n">
        <v>27895</v>
      </c>
      <c r="I907" s="4" t="n">
        <f aca="false">H907-G907</f>
        <v>37</v>
      </c>
      <c r="J907" s="4" t="n">
        <v>12</v>
      </c>
      <c r="K907" s="4" t="n">
        <v>59</v>
      </c>
      <c r="L907" s="4" t="n">
        <v>14</v>
      </c>
      <c r="M907" s="4" t="n">
        <f aca="false">rittenfreddie[[#This Row],[Batt.perc.vertrek]]-rittenfreddie[[#This Row],[Batt.perc.aankomst]]</f>
        <v>45</v>
      </c>
      <c r="N907" s="25" t="n">
        <f aca="false">rittenfreddie[[#This Row],[Gereden kilometers]]/rittenfreddie[[#This Row],[Batt.perc.verbruikt]]</f>
        <v>0.822222222222222</v>
      </c>
      <c r="O907" s="6" t="s">
        <v>21</v>
      </c>
      <c r="P907" s="6" t="s">
        <v>36</v>
      </c>
      <c r="Q907" s="6" t="str">
        <f aca="false">IF(AND(rittenfreddie[[#This Row],[Vervoersmiddel]]="Super Soco CPx 2021 electrische scooter",rittenfreddie[[#This Row],[Band type]]="Zomer"),"Cordial","Heidenau K66 M+S")</f>
        <v>Cordial</v>
      </c>
    </row>
    <row r="908" customFormat="false" ht="13.8" hidden="false" customHeight="false" outlineLevel="0" collapsed="false">
      <c r="A908" s="0" t="n">
        <v>907</v>
      </c>
      <c r="B908" s="1" t="n">
        <v>45133</v>
      </c>
      <c r="C908" s="2" t="n">
        <f aca="false">YEAR(B908)</f>
        <v>2023</v>
      </c>
      <c r="D908" s="2" t="n">
        <f aca="false">WEEKNUM(B908,1)</f>
        <v>30</v>
      </c>
      <c r="E908" s="16" t="s">
        <v>18</v>
      </c>
      <c r="F908" s="0" t="s">
        <v>17</v>
      </c>
      <c r="G908" s="3" t="n">
        <v>27895</v>
      </c>
      <c r="H908" s="3" t="n">
        <v>27928</v>
      </c>
      <c r="I908" s="4" t="n">
        <f aca="false">H908-G908</f>
        <v>33</v>
      </c>
      <c r="J908" s="4" t="n">
        <v>20</v>
      </c>
      <c r="K908" s="4" t="n">
        <v>100</v>
      </c>
      <c r="L908" s="4" t="n">
        <v>58</v>
      </c>
      <c r="M908" s="4" t="n">
        <f aca="false">rittenfreddie[[#This Row],[Batt.perc.vertrek]]-rittenfreddie[[#This Row],[Batt.perc.aankomst]]</f>
        <v>42</v>
      </c>
      <c r="N908" s="25" t="n">
        <f aca="false">rittenfreddie[[#This Row],[Gereden kilometers]]/rittenfreddie[[#This Row],[Batt.perc.verbruikt]]</f>
        <v>0.785714285714286</v>
      </c>
      <c r="O908" s="6" t="s">
        <v>21</v>
      </c>
      <c r="P908" s="6" t="s">
        <v>36</v>
      </c>
      <c r="Q908" s="6" t="str">
        <f aca="false">IF(AND(rittenfreddie[[#This Row],[Vervoersmiddel]]="Super Soco CPx 2021 electrische scooter",rittenfreddie[[#This Row],[Band type]]="Zomer"),"Cordial","Heidenau K66 M+S")</f>
        <v>Cordial</v>
      </c>
    </row>
    <row r="909" customFormat="false" ht="13.8" hidden="false" customHeight="false" outlineLevel="0" collapsed="false">
      <c r="A909" s="0" t="n">
        <v>908</v>
      </c>
      <c r="B909" s="1" t="n">
        <v>45138</v>
      </c>
      <c r="C909" s="2" t="n">
        <f aca="false">YEAR(B909)</f>
        <v>2023</v>
      </c>
      <c r="D909" s="2" t="n">
        <f aca="false">WEEKNUM(B909,1)</f>
        <v>31</v>
      </c>
      <c r="E909" s="16" t="s">
        <v>17</v>
      </c>
      <c r="F909" s="0" t="s">
        <v>18</v>
      </c>
      <c r="G909" s="3" t="n">
        <v>27928</v>
      </c>
      <c r="H909" s="3" t="n">
        <v>27963</v>
      </c>
      <c r="I909" s="4" t="n">
        <f aca="false">H909-G909</f>
        <v>35</v>
      </c>
      <c r="J909" s="4" t="n">
        <v>15</v>
      </c>
      <c r="K909" s="4" t="n">
        <v>58</v>
      </c>
      <c r="L909" s="4" t="n">
        <v>12</v>
      </c>
      <c r="M909" s="4" t="n">
        <f aca="false">rittenfreddie[[#This Row],[Batt.perc.vertrek]]-rittenfreddie[[#This Row],[Batt.perc.aankomst]]</f>
        <v>46</v>
      </c>
      <c r="N909" s="25" t="n">
        <f aca="false">rittenfreddie[[#This Row],[Gereden kilometers]]/rittenfreddie[[#This Row],[Batt.perc.verbruikt]]</f>
        <v>0.760869565217391</v>
      </c>
      <c r="O909" s="6" t="s">
        <v>21</v>
      </c>
      <c r="P909" s="6" t="s">
        <v>36</v>
      </c>
      <c r="Q909" s="6" t="str">
        <f aca="false">IF(AND(rittenfreddie[[#This Row],[Vervoersmiddel]]="Super Soco CPx 2021 electrische scooter",rittenfreddie[[#This Row],[Band type]]="Zomer"),"Cordial","Heidenau K66 M+S")</f>
        <v>Cordial</v>
      </c>
    </row>
    <row r="910" customFormat="false" ht="13.8" hidden="false" customHeight="false" outlineLevel="0" collapsed="false">
      <c r="A910" s="0" t="n">
        <v>909</v>
      </c>
      <c r="B910" s="1" t="n">
        <v>45138</v>
      </c>
      <c r="C910" s="2" t="n">
        <f aca="false">YEAR(B910)</f>
        <v>2023</v>
      </c>
      <c r="D910" s="2" t="n">
        <f aca="false">WEEKNUM(B910,1)</f>
        <v>31</v>
      </c>
      <c r="E910" s="16" t="s">
        <v>18</v>
      </c>
      <c r="F910" s="0" t="s">
        <v>17</v>
      </c>
      <c r="G910" s="3" t="n">
        <v>27963</v>
      </c>
      <c r="H910" s="3" t="n">
        <v>28006</v>
      </c>
      <c r="I910" s="4" t="n">
        <f aca="false">H910-G910</f>
        <v>43</v>
      </c>
      <c r="J910" s="4" t="n">
        <v>18</v>
      </c>
      <c r="K910" s="4" t="n">
        <v>100</v>
      </c>
      <c r="L910" s="4" t="n">
        <v>47</v>
      </c>
      <c r="M910" s="4" t="n">
        <f aca="false">rittenfreddie[[#This Row],[Batt.perc.vertrek]]-rittenfreddie[[#This Row],[Batt.perc.aankomst]]</f>
        <v>53</v>
      </c>
      <c r="N910" s="25" t="n">
        <f aca="false">rittenfreddie[[#This Row],[Gereden kilometers]]/rittenfreddie[[#This Row],[Batt.perc.verbruikt]]</f>
        <v>0.811320754716981</v>
      </c>
      <c r="O910" s="6" t="s">
        <v>21</v>
      </c>
      <c r="P910" s="6" t="s">
        <v>36</v>
      </c>
      <c r="Q910" s="6" t="str">
        <f aca="false">IF(AND(rittenfreddie[[#This Row],[Vervoersmiddel]]="Super Soco CPx 2021 electrische scooter",rittenfreddie[[#This Row],[Band type]]="Zomer"),"Cordial","Heidenau K66 M+S")</f>
        <v>Cordial</v>
      </c>
    </row>
    <row r="911" customFormat="false" ht="13.8" hidden="false" customHeight="false" outlineLevel="0" collapsed="false">
      <c r="A911" s="0" t="n">
        <v>910</v>
      </c>
      <c r="B911" s="1" t="n">
        <v>45139</v>
      </c>
      <c r="C911" s="2" t="n">
        <f aca="false">YEAR(B911)</f>
        <v>2023</v>
      </c>
      <c r="D911" s="2" t="n">
        <f aca="false">WEEKNUM(B911,1)</f>
        <v>31</v>
      </c>
      <c r="E911" s="16" t="s">
        <v>17</v>
      </c>
      <c r="F911" s="0" t="s">
        <v>18</v>
      </c>
      <c r="G911" s="3" t="n">
        <v>28006</v>
      </c>
      <c r="H911" s="3" t="n">
        <v>28041</v>
      </c>
      <c r="I911" s="4" t="n">
        <f aca="false">H911-G911</f>
        <v>35</v>
      </c>
      <c r="J911" s="4" t="n">
        <v>15</v>
      </c>
      <c r="K911" s="4" t="n">
        <v>100</v>
      </c>
      <c r="L911" s="4" t="n">
        <v>60</v>
      </c>
      <c r="M911" s="4" t="n">
        <f aca="false">rittenfreddie[[#This Row],[Batt.perc.vertrek]]-rittenfreddie[[#This Row],[Batt.perc.aankomst]]</f>
        <v>40</v>
      </c>
      <c r="N911" s="25" t="n">
        <f aca="false">rittenfreddie[[#This Row],[Gereden kilometers]]/rittenfreddie[[#This Row],[Batt.perc.verbruikt]]</f>
        <v>0.875</v>
      </c>
      <c r="O911" s="6" t="s">
        <v>21</v>
      </c>
      <c r="P911" s="6" t="s">
        <v>36</v>
      </c>
      <c r="Q911" s="6" t="str">
        <f aca="false">IF(AND(rittenfreddie[[#This Row],[Vervoersmiddel]]="Super Soco CPx 2021 electrische scooter",rittenfreddie[[#This Row],[Band type]]="Zomer"),"Cordial","Heidenau K66 M+S")</f>
        <v>Cordial</v>
      </c>
    </row>
    <row r="912" customFormat="false" ht="13.8" hidden="false" customHeight="false" outlineLevel="0" collapsed="false">
      <c r="A912" s="0" t="n">
        <v>911</v>
      </c>
      <c r="B912" s="1" t="n">
        <v>45139</v>
      </c>
      <c r="C912" s="2" t="n">
        <f aca="false">YEAR(B912)</f>
        <v>2023</v>
      </c>
      <c r="D912" s="2" t="n">
        <f aca="false">WEEKNUM(B912,1)</f>
        <v>31</v>
      </c>
      <c r="E912" s="16" t="s">
        <v>18</v>
      </c>
      <c r="F912" s="0" t="s">
        <v>17</v>
      </c>
      <c r="G912" s="3" t="n">
        <v>28041</v>
      </c>
      <c r="H912" s="3" t="n">
        <v>28076</v>
      </c>
      <c r="I912" s="4" t="n">
        <f aca="false">H912-G912</f>
        <v>35</v>
      </c>
      <c r="J912" s="4" t="n">
        <v>18</v>
      </c>
      <c r="K912" s="4" t="n">
        <v>100</v>
      </c>
      <c r="L912" s="4" t="n">
        <v>58</v>
      </c>
      <c r="M912" s="4" t="n">
        <f aca="false">rittenfreddie[[#This Row],[Batt.perc.vertrek]]-rittenfreddie[[#This Row],[Batt.perc.aankomst]]</f>
        <v>42</v>
      </c>
      <c r="N912" s="25" t="n">
        <f aca="false">rittenfreddie[[#This Row],[Gereden kilometers]]/rittenfreddie[[#This Row],[Batt.perc.verbruikt]]</f>
        <v>0.833333333333333</v>
      </c>
      <c r="O912" s="6" t="s">
        <v>21</v>
      </c>
      <c r="P912" s="6" t="s">
        <v>36</v>
      </c>
      <c r="Q912" s="6" t="str">
        <f aca="false">IF(AND(rittenfreddie[[#This Row],[Vervoersmiddel]]="Super Soco CPx 2021 electrische scooter",rittenfreddie[[#This Row],[Band type]]="Zomer"),"Cordial","Heidenau K66 M+S")</f>
        <v>Cordial</v>
      </c>
    </row>
    <row r="913" customFormat="false" ht="13.8" hidden="false" customHeight="false" outlineLevel="0" collapsed="false">
      <c r="A913" s="0" t="n">
        <v>912</v>
      </c>
      <c r="B913" s="1" t="n">
        <v>45140</v>
      </c>
      <c r="C913" s="2" t="n">
        <f aca="false">YEAR(B913)</f>
        <v>2023</v>
      </c>
      <c r="D913" s="2" t="n">
        <f aca="false">WEEKNUM(B913,1)</f>
        <v>31</v>
      </c>
      <c r="E913" s="16" t="s">
        <v>17</v>
      </c>
      <c r="F913" s="0" t="s">
        <v>18</v>
      </c>
      <c r="G913" s="3" t="n">
        <v>28076</v>
      </c>
      <c r="H913" s="3" t="n">
        <v>28111</v>
      </c>
      <c r="I913" s="4" t="n">
        <f aca="false">H913-G913</f>
        <v>35</v>
      </c>
      <c r="J913" s="4" t="s">
        <v>26</v>
      </c>
      <c r="K913" s="4" t="n">
        <v>58</v>
      </c>
      <c r="L913" s="4" t="n">
        <v>16</v>
      </c>
      <c r="M913" s="4" t="n">
        <f aca="false">rittenfreddie[[#This Row],[Batt.perc.vertrek]]-rittenfreddie[[#This Row],[Batt.perc.aankomst]]</f>
        <v>42</v>
      </c>
      <c r="N913" s="25" t="n">
        <f aca="false">rittenfreddie[[#This Row],[Gereden kilometers]]/rittenfreddie[[#This Row],[Batt.perc.verbruikt]]</f>
        <v>0.833333333333333</v>
      </c>
      <c r="O913" s="6" t="s">
        <v>21</v>
      </c>
      <c r="P913" s="6" t="s">
        <v>36</v>
      </c>
      <c r="Q913" s="6" t="str">
        <f aca="false">IF(AND(rittenfreddie[[#This Row],[Vervoersmiddel]]="Super Soco CPx 2021 electrische scooter",rittenfreddie[[#This Row],[Band type]]="Zomer"),"Cordial","Heidenau K66 M+S")</f>
        <v>Cordial</v>
      </c>
    </row>
    <row r="914" customFormat="false" ht="13.8" hidden="false" customHeight="false" outlineLevel="0" collapsed="false">
      <c r="A914" s="0" t="n">
        <v>913</v>
      </c>
      <c r="B914" s="1" t="n">
        <v>45140</v>
      </c>
      <c r="C914" s="2" t="n">
        <f aca="false">YEAR(B914)</f>
        <v>2023</v>
      </c>
      <c r="D914" s="2" t="n">
        <f aca="false">WEEKNUM(B914,1)</f>
        <v>31</v>
      </c>
      <c r="E914" s="16" t="s">
        <v>18</v>
      </c>
      <c r="F914" s="0" t="s">
        <v>17</v>
      </c>
      <c r="G914" s="3" t="n">
        <v>28111</v>
      </c>
      <c r="H914" s="3" t="n">
        <v>28146</v>
      </c>
      <c r="I914" s="4" t="n">
        <f aca="false">H914-G914</f>
        <v>35</v>
      </c>
      <c r="J914" s="4" t="n">
        <v>19</v>
      </c>
      <c r="K914" s="4" t="n">
        <v>100</v>
      </c>
      <c r="L914" s="4" t="n">
        <v>58</v>
      </c>
      <c r="M914" s="4" t="n">
        <f aca="false">rittenfreddie[[#This Row],[Batt.perc.vertrek]]-rittenfreddie[[#This Row],[Batt.perc.aankomst]]</f>
        <v>42</v>
      </c>
      <c r="N914" s="25" t="n">
        <f aca="false">rittenfreddie[[#This Row],[Gereden kilometers]]/rittenfreddie[[#This Row],[Batt.perc.verbruikt]]</f>
        <v>0.833333333333333</v>
      </c>
      <c r="O914" s="6" t="s">
        <v>21</v>
      </c>
      <c r="P914" s="6" t="s">
        <v>36</v>
      </c>
      <c r="Q914" s="6" t="str">
        <f aca="false">IF(AND(rittenfreddie[[#This Row],[Vervoersmiddel]]="Super Soco CPx 2021 electrische scooter",rittenfreddie[[#This Row],[Band type]]="Zomer"),"Cordial","Heidenau K66 M+S")</f>
        <v>Cordial</v>
      </c>
    </row>
    <row r="915" customFormat="false" ht="13.8" hidden="false" customHeight="false" outlineLevel="0" collapsed="false">
      <c r="A915" s="0" t="n">
        <v>914</v>
      </c>
      <c r="B915" s="1" t="n">
        <v>45141</v>
      </c>
      <c r="C915" s="2" t="n">
        <f aca="false">YEAR(B915)</f>
        <v>2023</v>
      </c>
      <c r="D915" s="2" t="n">
        <f aca="false">WEEKNUM(B915,1)</f>
        <v>31</v>
      </c>
      <c r="E915" s="16" t="s">
        <v>17</v>
      </c>
      <c r="F915" s="0" t="s">
        <v>18</v>
      </c>
      <c r="G915" s="3" t="n">
        <v>28146</v>
      </c>
      <c r="H915" s="3" t="n">
        <v>28181</v>
      </c>
      <c r="I915" s="4" t="n">
        <f aca="false">H915-G915</f>
        <v>35</v>
      </c>
      <c r="J915" s="4" t="s">
        <v>26</v>
      </c>
      <c r="K915" s="4" t="n">
        <v>58</v>
      </c>
      <c r="L915" s="4" t="n">
        <v>14</v>
      </c>
      <c r="M915" s="4" t="n">
        <f aca="false">rittenfreddie[[#This Row],[Batt.perc.vertrek]]-rittenfreddie[[#This Row],[Batt.perc.aankomst]]</f>
        <v>44</v>
      </c>
      <c r="N915" s="25" t="n">
        <f aca="false">rittenfreddie[[#This Row],[Gereden kilometers]]/rittenfreddie[[#This Row],[Batt.perc.verbruikt]]</f>
        <v>0.795454545454545</v>
      </c>
      <c r="O915" s="6" t="s">
        <v>21</v>
      </c>
      <c r="P915" s="6" t="s">
        <v>36</v>
      </c>
      <c r="Q915" s="6" t="str">
        <f aca="false">IF(AND(rittenfreddie[[#This Row],[Vervoersmiddel]]="Super Soco CPx 2021 electrische scooter",rittenfreddie[[#This Row],[Band type]]="Zomer"),"Cordial","Heidenau K66 M+S")</f>
        <v>Cordial</v>
      </c>
    </row>
    <row r="916" customFormat="false" ht="13.8" hidden="false" customHeight="false" outlineLevel="0" collapsed="false">
      <c r="A916" s="0" t="n">
        <v>915</v>
      </c>
      <c r="B916" s="1" t="n">
        <v>45141</v>
      </c>
      <c r="C916" s="2" t="n">
        <f aca="false">YEAR(B916)</f>
        <v>2023</v>
      </c>
      <c r="D916" s="2" t="n">
        <f aca="false">WEEKNUM(B916,1)</f>
        <v>31</v>
      </c>
      <c r="E916" s="16" t="s">
        <v>18</v>
      </c>
      <c r="F916" s="0" t="s">
        <v>17</v>
      </c>
      <c r="G916" s="3" t="n">
        <v>28181</v>
      </c>
      <c r="H916" s="3" t="n">
        <v>28220</v>
      </c>
      <c r="I916" s="4" t="n">
        <f aca="false">H916-G916</f>
        <v>39</v>
      </c>
      <c r="J916" s="4" t="n">
        <v>18</v>
      </c>
      <c r="K916" s="4" t="n">
        <v>100</v>
      </c>
      <c r="L916" s="4" t="n">
        <v>61</v>
      </c>
      <c r="M916" s="4" t="n">
        <f aca="false">rittenfreddie[[#This Row],[Batt.perc.vertrek]]-rittenfreddie[[#This Row],[Batt.perc.aankomst]]</f>
        <v>39</v>
      </c>
      <c r="N916" s="25" t="n">
        <f aca="false">rittenfreddie[[#This Row],[Gereden kilometers]]/rittenfreddie[[#This Row],[Batt.perc.verbruikt]]</f>
        <v>1</v>
      </c>
      <c r="O916" s="6" t="s">
        <v>21</v>
      </c>
      <c r="P916" s="6" t="s">
        <v>36</v>
      </c>
      <c r="Q916" s="6" t="str">
        <f aca="false">IF(AND(rittenfreddie[[#This Row],[Vervoersmiddel]]="Super Soco CPx 2021 electrische scooter",rittenfreddie[[#This Row],[Band type]]="Zomer"),"Cordial","Heidenau K66 M+S")</f>
        <v>Cordial</v>
      </c>
    </row>
    <row r="917" customFormat="false" ht="13.8" hidden="false" customHeight="false" outlineLevel="0" collapsed="false">
      <c r="A917" s="0" t="n">
        <v>916</v>
      </c>
      <c r="B917" s="1" t="n">
        <v>45142</v>
      </c>
      <c r="C917" s="2" t="n">
        <f aca="false">YEAR(B917)</f>
        <v>2023</v>
      </c>
      <c r="D917" s="2" t="n">
        <f aca="false">WEEKNUM(B917,1)</f>
        <v>31</v>
      </c>
      <c r="E917" s="16" t="s">
        <v>17</v>
      </c>
      <c r="F917" s="0" t="s">
        <v>18</v>
      </c>
      <c r="G917" s="3" t="n">
        <v>28220</v>
      </c>
      <c r="H917" s="3" t="n">
        <v>28256</v>
      </c>
      <c r="I917" s="4" t="n">
        <f aca="false">H917-G917</f>
        <v>36</v>
      </c>
      <c r="J917" s="4" t="s">
        <v>26</v>
      </c>
      <c r="K917" s="4" t="n">
        <v>61</v>
      </c>
      <c r="L917" s="4" t="n">
        <v>17</v>
      </c>
      <c r="M917" s="4" t="n">
        <f aca="false">rittenfreddie[[#This Row],[Batt.perc.vertrek]]-rittenfreddie[[#This Row],[Batt.perc.aankomst]]</f>
        <v>44</v>
      </c>
      <c r="N917" s="25" t="n">
        <f aca="false">rittenfreddie[[#This Row],[Gereden kilometers]]/rittenfreddie[[#This Row],[Batt.perc.verbruikt]]</f>
        <v>0.818181818181818</v>
      </c>
      <c r="O917" s="6" t="s">
        <v>21</v>
      </c>
      <c r="P917" s="6" t="s">
        <v>36</v>
      </c>
      <c r="Q917" s="6" t="str">
        <f aca="false">IF(AND(rittenfreddie[[#This Row],[Vervoersmiddel]]="Super Soco CPx 2021 electrische scooter",rittenfreddie[[#This Row],[Band type]]="Zomer"),"Cordial","Heidenau K66 M+S")</f>
        <v>Cordial</v>
      </c>
    </row>
    <row r="918" customFormat="false" ht="13.8" hidden="false" customHeight="false" outlineLevel="0" collapsed="false">
      <c r="A918" s="0" t="n">
        <v>917</v>
      </c>
      <c r="B918" s="1" t="n">
        <v>45142</v>
      </c>
      <c r="C918" s="2" t="n">
        <f aca="false">YEAR(B918)</f>
        <v>2023</v>
      </c>
      <c r="D918" s="2" t="n">
        <f aca="false">WEEKNUM(B918,1)</f>
        <v>31</v>
      </c>
      <c r="E918" s="16" t="s">
        <v>18</v>
      </c>
      <c r="F918" s="0" t="s">
        <v>17</v>
      </c>
      <c r="G918" s="3" t="n">
        <v>28256</v>
      </c>
      <c r="H918" s="3" t="n">
        <v>28291</v>
      </c>
      <c r="I918" s="4" t="n">
        <f aca="false">H918-G918</f>
        <v>35</v>
      </c>
      <c r="J918" s="4" t="n">
        <v>19</v>
      </c>
      <c r="K918" s="4" t="n">
        <v>100</v>
      </c>
      <c r="L918" s="4" t="n">
        <v>63</v>
      </c>
      <c r="M918" s="4" t="n">
        <f aca="false">rittenfreddie[[#This Row],[Batt.perc.vertrek]]-rittenfreddie[[#This Row],[Batt.perc.aankomst]]</f>
        <v>37</v>
      </c>
      <c r="N918" s="25" t="n">
        <f aca="false">rittenfreddie[[#This Row],[Gereden kilometers]]/rittenfreddie[[#This Row],[Batt.perc.verbruikt]]</f>
        <v>0.945945945945946</v>
      </c>
      <c r="O918" s="6" t="s">
        <v>21</v>
      </c>
      <c r="P918" s="6" t="s">
        <v>36</v>
      </c>
      <c r="Q918" s="6" t="str">
        <f aca="false">IF(AND(rittenfreddie[[#This Row],[Vervoersmiddel]]="Super Soco CPx 2021 electrische scooter",rittenfreddie[[#This Row],[Band type]]="Zomer"),"Cordial","Heidenau K66 M+S")</f>
        <v>Cordial</v>
      </c>
    </row>
    <row r="919" customFormat="false" ht="13.8" hidden="false" customHeight="false" outlineLevel="0" collapsed="false">
      <c r="A919" s="0" t="n">
        <v>918</v>
      </c>
      <c r="B919" s="1" t="n">
        <v>45145</v>
      </c>
      <c r="C919" s="2" t="n">
        <f aca="false">YEAR(B919)</f>
        <v>2023</v>
      </c>
      <c r="D919" s="2" t="n">
        <f aca="false">WEEKNUM(B919,1)</f>
        <v>32</v>
      </c>
      <c r="E919" s="16" t="s">
        <v>17</v>
      </c>
      <c r="F919" s="0" t="s">
        <v>18</v>
      </c>
      <c r="G919" s="3" t="n">
        <v>28291</v>
      </c>
      <c r="H919" s="3" t="n">
        <v>28326</v>
      </c>
      <c r="I919" s="4" t="n">
        <f aca="false">H919-G919</f>
        <v>35</v>
      </c>
      <c r="J919" s="4" t="n">
        <v>14</v>
      </c>
      <c r="K919" s="4" t="n">
        <v>63</v>
      </c>
      <c r="L919" s="4" t="n">
        <v>13</v>
      </c>
      <c r="M919" s="4" t="n">
        <f aca="false">rittenfreddie[[#This Row],[Batt.perc.vertrek]]-rittenfreddie[[#This Row],[Batt.perc.aankomst]]</f>
        <v>50</v>
      </c>
      <c r="N919" s="25" t="n">
        <f aca="false">rittenfreddie[[#This Row],[Gereden kilometers]]/rittenfreddie[[#This Row],[Batt.perc.verbruikt]]</f>
        <v>0.7</v>
      </c>
      <c r="O919" s="6" t="s">
        <v>21</v>
      </c>
      <c r="P919" s="6" t="s">
        <v>36</v>
      </c>
      <c r="Q919" s="6" t="str">
        <f aca="false">IF(AND(rittenfreddie[[#This Row],[Vervoersmiddel]]="Super Soco CPx 2021 electrische scooter",rittenfreddie[[#This Row],[Band type]]="Zomer"),"Cordial","Heidenau K66 M+S")</f>
        <v>Cordial</v>
      </c>
    </row>
    <row r="920" customFormat="false" ht="13.8" hidden="false" customHeight="false" outlineLevel="0" collapsed="false">
      <c r="A920" s="0" t="n">
        <v>919</v>
      </c>
      <c r="B920" s="1" t="n">
        <v>45145</v>
      </c>
      <c r="C920" s="2" t="n">
        <f aca="false">YEAR(B920)</f>
        <v>2023</v>
      </c>
      <c r="D920" s="2" t="n">
        <f aca="false">WEEKNUM(B920,1)</f>
        <v>32</v>
      </c>
      <c r="E920" s="16" t="s">
        <v>18</v>
      </c>
      <c r="F920" s="0" t="s">
        <v>17</v>
      </c>
      <c r="G920" s="3" t="n">
        <v>28326</v>
      </c>
      <c r="H920" s="3" t="n">
        <v>28361</v>
      </c>
      <c r="I920" s="4" t="n">
        <f aca="false">H920-G920</f>
        <v>35</v>
      </c>
      <c r="J920" s="4" t="n">
        <v>17</v>
      </c>
      <c r="K920" s="4" t="n">
        <v>100</v>
      </c>
      <c r="L920" s="4" t="n">
        <v>59</v>
      </c>
      <c r="M920" s="4" t="n">
        <f aca="false">rittenfreddie[[#This Row],[Batt.perc.vertrek]]-rittenfreddie[[#This Row],[Batt.perc.aankomst]]</f>
        <v>41</v>
      </c>
      <c r="N920" s="25" t="n">
        <f aca="false">rittenfreddie[[#This Row],[Gereden kilometers]]/rittenfreddie[[#This Row],[Batt.perc.verbruikt]]</f>
        <v>0.853658536585366</v>
      </c>
      <c r="O920" s="6" t="s">
        <v>21</v>
      </c>
      <c r="P920" s="6" t="s">
        <v>36</v>
      </c>
      <c r="Q920" s="6" t="str">
        <f aca="false">IF(AND(rittenfreddie[[#This Row],[Vervoersmiddel]]="Super Soco CPx 2021 electrische scooter",rittenfreddie[[#This Row],[Band type]]="Zomer"),"Cordial","Heidenau K66 M+S")</f>
        <v>Cordial</v>
      </c>
    </row>
    <row r="921" customFormat="false" ht="13.8" hidden="false" customHeight="false" outlineLevel="0" collapsed="false">
      <c r="A921" s="0" t="n">
        <v>920</v>
      </c>
      <c r="B921" s="1" t="n">
        <v>45146</v>
      </c>
      <c r="C921" s="2" t="n">
        <f aca="false">YEAR(B921)</f>
        <v>2023</v>
      </c>
      <c r="D921" s="2" t="n">
        <f aca="false">WEEKNUM(B921,1)</f>
        <v>32</v>
      </c>
      <c r="E921" s="16" t="s">
        <v>17</v>
      </c>
      <c r="F921" s="0" t="s">
        <v>18</v>
      </c>
      <c r="G921" s="3" t="n">
        <v>28361</v>
      </c>
      <c r="H921" s="3" t="n">
        <v>28396</v>
      </c>
      <c r="I921" s="4" t="n">
        <f aca="false">H921-G921</f>
        <v>35</v>
      </c>
      <c r="J921" s="4" t="n">
        <v>14</v>
      </c>
      <c r="K921" s="4" t="n">
        <v>59</v>
      </c>
      <c r="L921" s="4" t="n">
        <v>16</v>
      </c>
      <c r="M921" s="4" t="n">
        <f aca="false">rittenfreddie[[#This Row],[Batt.perc.vertrek]]-rittenfreddie[[#This Row],[Batt.perc.aankomst]]</f>
        <v>43</v>
      </c>
      <c r="N921" s="25" t="n">
        <f aca="false">rittenfreddie[[#This Row],[Gereden kilometers]]/rittenfreddie[[#This Row],[Batt.perc.verbruikt]]</f>
        <v>0.813953488372093</v>
      </c>
      <c r="O921" s="6" t="s">
        <v>21</v>
      </c>
      <c r="P921" s="6" t="s">
        <v>36</v>
      </c>
      <c r="Q921" s="6" t="str">
        <f aca="false">IF(AND(rittenfreddie[[#This Row],[Vervoersmiddel]]="Super Soco CPx 2021 electrische scooter",rittenfreddie[[#This Row],[Band type]]="Zomer"),"Cordial","Heidenau K66 M+S")</f>
        <v>Cordial</v>
      </c>
    </row>
    <row r="922" customFormat="false" ht="13.8" hidden="false" customHeight="false" outlineLevel="0" collapsed="false">
      <c r="A922" s="0" t="n">
        <v>921</v>
      </c>
      <c r="B922" s="1" t="n">
        <v>45146</v>
      </c>
      <c r="C922" s="2" t="n">
        <f aca="false">YEAR(B922)</f>
        <v>2023</v>
      </c>
      <c r="D922" s="2" t="n">
        <f aca="false">WEEKNUM(B922,1)</f>
        <v>32</v>
      </c>
      <c r="E922" s="16" t="s">
        <v>18</v>
      </c>
      <c r="F922" s="0" t="s">
        <v>17</v>
      </c>
      <c r="G922" s="3" t="n">
        <v>28396</v>
      </c>
      <c r="H922" s="3" t="n">
        <v>28431</v>
      </c>
      <c r="I922" s="4" t="n">
        <f aca="false">H922-G922</f>
        <v>35</v>
      </c>
      <c r="J922" s="4" t="n">
        <v>17</v>
      </c>
      <c r="K922" s="4" t="n">
        <v>100</v>
      </c>
      <c r="L922" s="4" t="n">
        <v>62</v>
      </c>
      <c r="M922" s="4" t="n">
        <f aca="false">rittenfreddie[[#This Row],[Batt.perc.vertrek]]-rittenfreddie[[#This Row],[Batt.perc.aankomst]]</f>
        <v>38</v>
      </c>
      <c r="N922" s="25" t="n">
        <f aca="false">rittenfreddie[[#This Row],[Gereden kilometers]]/rittenfreddie[[#This Row],[Batt.perc.verbruikt]]</f>
        <v>0.921052631578947</v>
      </c>
      <c r="O922" s="6" t="s">
        <v>21</v>
      </c>
      <c r="P922" s="6" t="s">
        <v>36</v>
      </c>
      <c r="Q922" s="6" t="str">
        <f aca="false">IF(AND(rittenfreddie[[#This Row],[Vervoersmiddel]]="Super Soco CPx 2021 electrische scooter",rittenfreddie[[#This Row],[Band type]]="Zomer"),"Cordial","Heidenau K66 M+S")</f>
        <v>Cordial</v>
      </c>
    </row>
    <row r="923" customFormat="false" ht="13.8" hidden="false" customHeight="false" outlineLevel="0" collapsed="false">
      <c r="A923" s="0" t="n">
        <v>922</v>
      </c>
      <c r="B923" s="1" t="n">
        <v>45147</v>
      </c>
      <c r="C923" s="2" t="n">
        <f aca="false">YEAR(B923)</f>
        <v>2023</v>
      </c>
      <c r="D923" s="2" t="n">
        <f aca="false">WEEKNUM(B923,1)</f>
        <v>32</v>
      </c>
      <c r="E923" s="16" t="s">
        <v>17</v>
      </c>
      <c r="F923" s="0" t="s">
        <v>18</v>
      </c>
      <c r="G923" s="3" t="n">
        <v>28431</v>
      </c>
      <c r="H923" s="3" t="n">
        <v>28466</v>
      </c>
      <c r="I923" s="4" t="n">
        <f aca="false">H923-G923</f>
        <v>35</v>
      </c>
      <c r="J923" s="4" t="n">
        <v>11</v>
      </c>
      <c r="K923" s="4" t="n">
        <v>62</v>
      </c>
      <c r="L923" s="4" t="n">
        <v>19</v>
      </c>
      <c r="M923" s="4" t="n">
        <f aca="false">rittenfreddie[[#This Row],[Batt.perc.vertrek]]-rittenfreddie[[#This Row],[Batt.perc.aankomst]]</f>
        <v>43</v>
      </c>
      <c r="N923" s="25" t="n">
        <f aca="false">rittenfreddie[[#This Row],[Gereden kilometers]]/rittenfreddie[[#This Row],[Batt.perc.verbruikt]]</f>
        <v>0.813953488372093</v>
      </c>
      <c r="O923" s="6" t="s">
        <v>21</v>
      </c>
      <c r="P923" s="6" t="s">
        <v>36</v>
      </c>
      <c r="Q923" s="6" t="str">
        <f aca="false">IF(AND(rittenfreddie[[#This Row],[Vervoersmiddel]]="Super Soco CPx 2021 electrische scooter",rittenfreddie[[#This Row],[Band type]]="Zomer"),"Cordial","Heidenau K66 M+S")</f>
        <v>Cordial</v>
      </c>
    </row>
    <row r="924" customFormat="false" ht="13.8" hidden="false" customHeight="false" outlineLevel="0" collapsed="false">
      <c r="A924" s="0" t="n">
        <v>923</v>
      </c>
      <c r="B924" s="1" t="n">
        <v>45147</v>
      </c>
      <c r="C924" s="2" t="n">
        <f aca="false">YEAR(B924)</f>
        <v>2023</v>
      </c>
      <c r="D924" s="2" t="n">
        <f aca="false">WEEKNUM(B924,1)</f>
        <v>32</v>
      </c>
      <c r="E924" s="16" t="s">
        <v>18</v>
      </c>
      <c r="F924" s="0" t="s">
        <v>17</v>
      </c>
      <c r="G924" s="3" t="n">
        <v>28466</v>
      </c>
      <c r="H924" s="3" t="n">
        <v>28501</v>
      </c>
      <c r="I924" s="4" t="n">
        <f aca="false">H924-G924</f>
        <v>35</v>
      </c>
      <c r="J924" s="4" t="n">
        <v>20</v>
      </c>
      <c r="K924" s="4" t="n">
        <v>100</v>
      </c>
      <c r="L924" s="4" t="n">
        <v>61</v>
      </c>
      <c r="M924" s="4" t="n">
        <f aca="false">rittenfreddie[[#This Row],[Batt.perc.vertrek]]-rittenfreddie[[#This Row],[Batt.perc.aankomst]]</f>
        <v>39</v>
      </c>
      <c r="N924" s="25" t="n">
        <f aca="false">rittenfreddie[[#This Row],[Gereden kilometers]]/rittenfreddie[[#This Row],[Batt.perc.verbruikt]]</f>
        <v>0.897435897435898</v>
      </c>
      <c r="O924" s="6" t="s">
        <v>21</v>
      </c>
      <c r="P924" s="6" t="s">
        <v>36</v>
      </c>
      <c r="Q924" s="6" t="str">
        <f aca="false">IF(AND(rittenfreddie[[#This Row],[Vervoersmiddel]]="Super Soco CPx 2021 electrische scooter",rittenfreddie[[#This Row],[Band type]]="Zomer"),"Cordial","Heidenau K66 M+S")</f>
        <v>Cordial</v>
      </c>
    </row>
    <row r="925" customFormat="false" ht="13.8" hidden="false" customHeight="false" outlineLevel="0" collapsed="false">
      <c r="A925" s="0" t="n">
        <v>924</v>
      </c>
      <c r="B925" s="1" t="n">
        <v>45148</v>
      </c>
      <c r="C925" s="2" t="n">
        <f aca="false">YEAR(B925)</f>
        <v>2023</v>
      </c>
      <c r="D925" s="2" t="n">
        <f aca="false">WEEKNUM(B925,1)</f>
        <v>32</v>
      </c>
      <c r="E925" s="16" t="s">
        <v>17</v>
      </c>
      <c r="F925" s="0" t="s">
        <v>18</v>
      </c>
      <c r="G925" s="3" t="n">
        <v>28501</v>
      </c>
      <c r="H925" s="3" t="n">
        <v>28536</v>
      </c>
      <c r="I925" s="4" t="n">
        <f aca="false">H925-G925</f>
        <v>35</v>
      </c>
      <c r="J925" s="4" t="s">
        <v>26</v>
      </c>
      <c r="K925" s="4" t="n">
        <v>61</v>
      </c>
      <c r="L925" s="4" t="n">
        <v>19</v>
      </c>
      <c r="M925" s="4" t="n">
        <f aca="false">rittenfreddie[[#This Row],[Batt.perc.vertrek]]-rittenfreddie[[#This Row],[Batt.perc.aankomst]]</f>
        <v>42</v>
      </c>
      <c r="N925" s="25" t="n">
        <f aca="false">rittenfreddie[[#This Row],[Gereden kilometers]]/rittenfreddie[[#This Row],[Batt.perc.verbruikt]]</f>
        <v>0.833333333333333</v>
      </c>
      <c r="O925" s="6" t="s">
        <v>21</v>
      </c>
      <c r="P925" s="6" t="s">
        <v>36</v>
      </c>
      <c r="Q925" s="6" t="str">
        <f aca="false">IF(AND(rittenfreddie[[#This Row],[Vervoersmiddel]]="Super Soco CPx 2021 electrische scooter",rittenfreddie[[#This Row],[Band type]]="Zomer"),"Cordial","Heidenau K66 M+S")</f>
        <v>Cordial</v>
      </c>
    </row>
    <row r="926" customFormat="false" ht="13.8" hidden="false" customHeight="false" outlineLevel="0" collapsed="false">
      <c r="A926" s="0" t="n">
        <v>925</v>
      </c>
      <c r="B926" s="1" t="n">
        <v>45148</v>
      </c>
      <c r="C926" s="2" t="n">
        <f aca="false">YEAR(B926)</f>
        <v>2023</v>
      </c>
      <c r="D926" s="2" t="n">
        <f aca="false">WEEKNUM(B926,1)</f>
        <v>32</v>
      </c>
      <c r="E926" s="16" t="s">
        <v>18</v>
      </c>
      <c r="F926" s="0" t="s">
        <v>17</v>
      </c>
      <c r="G926" s="3" t="n">
        <v>28536</v>
      </c>
      <c r="H926" s="3" t="n">
        <v>28572</v>
      </c>
      <c r="I926" s="4" t="n">
        <f aca="false">H926-G926</f>
        <v>36</v>
      </c>
      <c r="J926" s="4" t="n">
        <v>19</v>
      </c>
      <c r="K926" s="4" t="n">
        <v>100</v>
      </c>
      <c r="L926" s="4" t="n">
        <v>60</v>
      </c>
      <c r="M926" s="4" t="n">
        <f aca="false">rittenfreddie[[#This Row],[Batt.perc.vertrek]]-rittenfreddie[[#This Row],[Batt.perc.aankomst]]</f>
        <v>40</v>
      </c>
      <c r="N926" s="25" t="n">
        <f aca="false">rittenfreddie[[#This Row],[Gereden kilometers]]/rittenfreddie[[#This Row],[Batt.perc.verbruikt]]</f>
        <v>0.9</v>
      </c>
      <c r="O926" s="6" t="s">
        <v>21</v>
      </c>
      <c r="P926" s="6" t="s">
        <v>36</v>
      </c>
      <c r="Q926" s="6" t="str">
        <f aca="false">IF(AND(rittenfreddie[[#This Row],[Vervoersmiddel]]="Super Soco CPx 2021 electrische scooter",rittenfreddie[[#This Row],[Band type]]="Zomer"),"Cordial","Heidenau K66 M+S")</f>
        <v>Cordial</v>
      </c>
    </row>
    <row r="927" customFormat="false" ht="13.8" hidden="false" customHeight="false" outlineLevel="0" collapsed="false">
      <c r="A927" s="0" t="n">
        <v>926</v>
      </c>
      <c r="B927" s="1" t="n">
        <v>45149</v>
      </c>
      <c r="C927" s="2" t="n">
        <f aca="false">YEAR(B927)</f>
        <v>2023</v>
      </c>
      <c r="D927" s="2" t="n">
        <f aca="false">WEEKNUM(B927,1)</f>
        <v>32</v>
      </c>
      <c r="E927" s="16" t="s">
        <v>17</v>
      </c>
      <c r="F927" s="0" t="s">
        <v>18</v>
      </c>
      <c r="G927" s="3" t="n">
        <v>28572</v>
      </c>
      <c r="H927" s="3" t="n">
        <v>28607</v>
      </c>
      <c r="I927" s="4" t="n">
        <f aca="false">H927-G927</f>
        <v>35</v>
      </c>
      <c r="J927" s="4" t="s">
        <v>26</v>
      </c>
      <c r="K927" s="4" t="n">
        <v>60</v>
      </c>
      <c r="L927" s="4" t="n">
        <v>20</v>
      </c>
      <c r="M927" s="4" t="n">
        <f aca="false">rittenfreddie[[#This Row],[Batt.perc.vertrek]]-rittenfreddie[[#This Row],[Batt.perc.aankomst]]</f>
        <v>40</v>
      </c>
      <c r="N927" s="25" t="n">
        <f aca="false">rittenfreddie[[#This Row],[Gereden kilometers]]/rittenfreddie[[#This Row],[Batt.perc.verbruikt]]</f>
        <v>0.875</v>
      </c>
      <c r="O927" s="6" t="s">
        <v>21</v>
      </c>
      <c r="P927" s="6" t="s">
        <v>36</v>
      </c>
      <c r="Q927" s="6" t="str">
        <f aca="false">IF(AND(rittenfreddie[[#This Row],[Vervoersmiddel]]="Super Soco CPx 2021 electrische scooter",rittenfreddie[[#This Row],[Band type]]="Zomer"),"Cordial","Heidenau K66 M+S")</f>
        <v>Cordial</v>
      </c>
    </row>
    <row r="928" customFormat="false" ht="13.8" hidden="false" customHeight="false" outlineLevel="0" collapsed="false">
      <c r="A928" s="0" t="n">
        <v>927</v>
      </c>
      <c r="B928" s="1" t="n">
        <v>45149</v>
      </c>
      <c r="C928" s="2" t="n">
        <f aca="false">YEAR(B928)</f>
        <v>2023</v>
      </c>
      <c r="D928" s="2" t="n">
        <f aca="false">WEEKNUM(B928,1)</f>
        <v>32</v>
      </c>
      <c r="E928" s="16" t="s">
        <v>18</v>
      </c>
      <c r="F928" s="0" t="s">
        <v>17</v>
      </c>
      <c r="G928" s="3" t="n">
        <v>28607</v>
      </c>
      <c r="H928" s="3" t="n">
        <v>28641</v>
      </c>
      <c r="I928" s="4" t="n">
        <f aca="false">H928-G928</f>
        <v>34</v>
      </c>
      <c r="J928" s="4" t="n">
        <v>28</v>
      </c>
      <c r="K928" s="4" t="n">
        <v>100</v>
      </c>
      <c r="L928" s="4" t="n">
        <v>60</v>
      </c>
      <c r="M928" s="4" t="n">
        <f aca="false">rittenfreddie[[#This Row],[Batt.perc.vertrek]]-rittenfreddie[[#This Row],[Batt.perc.aankomst]]</f>
        <v>40</v>
      </c>
      <c r="N928" s="25" t="n">
        <f aca="false">rittenfreddie[[#This Row],[Gereden kilometers]]/rittenfreddie[[#This Row],[Batt.perc.verbruikt]]</f>
        <v>0.85</v>
      </c>
      <c r="O928" s="6" t="s">
        <v>21</v>
      </c>
      <c r="P928" s="6" t="s">
        <v>36</v>
      </c>
      <c r="Q928" s="6" t="str">
        <f aca="false">IF(AND(rittenfreddie[[#This Row],[Vervoersmiddel]]="Super Soco CPx 2021 electrische scooter",rittenfreddie[[#This Row],[Band type]]="Zomer"),"Cordial","Heidenau K66 M+S")</f>
        <v>Cordial</v>
      </c>
    </row>
    <row r="929" customFormat="false" ht="13.8" hidden="false" customHeight="false" outlineLevel="0" collapsed="false">
      <c r="A929" s="0" t="n">
        <v>928</v>
      </c>
      <c r="B929" s="1" t="n">
        <v>45152</v>
      </c>
      <c r="C929" s="2" t="n">
        <f aca="false">YEAR(B929)</f>
        <v>2023</v>
      </c>
      <c r="D929" s="2" t="n">
        <f aca="false">WEEKNUM(B929,1)</f>
        <v>33</v>
      </c>
      <c r="E929" s="16" t="s">
        <v>17</v>
      </c>
      <c r="F929" s="0" t="s">
        <v>18</v>
      </c>
      <c r="G929" s="3" t="n">
        <v>28641</v>
      </c>
      <c r="H929" s="3" t="n">
        <v>28676</v>
      </c>
      <c r="I929" s="4" t="n">
        <f aca="false">H929-G929</f>
        <v>35</v>
      </c>
      <c r="J929" s="4" t="n">
        <v>15</v>
      </c>
      <c r="K929" s="4" t="n">
        <v>60</v>
      </c>
      <c r="L929" s="4" t="n">
        <v>18</v>
      </c>
      <c r="M929" s="4" t="n">
        <f aca="false">rittenfreddie[[#This Row],[Batt.perc.vertrek]]-rittenfreddie[[#This Row],[Batt.perc.aankomst]]</f>
        <v>42</v>
      </c>
      <c r="N929" s="25" t="n">
        <f aca="false">rittenfreddie[[#This Row],[Gereden kilometers]]/rittenfreddie[[#This Row],[Batt.perc.verbruikt]]</f>
        <v>0.833333333333333</v>
      </c>
      <c r="O929" s="6" t="s">
        <v>21</v>
      </c>
      <c r="P929" s="6" t="s">
        <v>36</v>
      </c>
      <c r="Q929" s="6" t="str">
        <f aca="false">IF(AND(rittenfreddie[[#This Row],[Vervoersmiddel]]="Super Soco CPx 2021 electrische scooter",rittenfreddie[[#This Row],[Band type]]="Zomer"),"Cordial","Heidenau K66 M+S")</f>
        <v>Cordial</v>
      </c>
    </row>
    <row r="930" customFormat="false" ht="13.8" hidden="false" customHeight="false" outlineLevel="0" collapsed="false">
      <c r="A930" s="0" t="n">
        <v>929</v>
      </c>
      <c r="B930" s="1" t="n">
        <v>45152</v>
      </c>
      <c r="C930" s="2" t="n">
        <f aca="false">YEAR(B930)</f>
        <v>2023</v>
      </c>
      <c r="D930" s="2" t="n">
        <f aca="false">WEEKNUM(B930,1)</f>
        <v>33</v>
      </c>
      <c r="E930" s="16" t="s">
        <v>18</v>
      </c>
      <c r="F930" s="0" t="s">
        <v>17</v>
      </c>
      <c r="G930" s="3" t="n">
        <v>28676</v>
      </c>
      <c r="H930" s="3" t="n">
        <v>28711</v>
      </c>
      <c r="I930" s="4" t="n">
        <f aca="false">H930-G930</f>
        <v>35</v>
      </c>
      <c r="J930" s="4" t="n">
        <v>27</v>
      </c>
      <c r="K930" s="4" t="n">
        <v>100</v>
      </c>
      <c r="L930" s="4" t="n">
        <v>60</v>
      </c>
      <c r="M930" s="4" t="n">
        <f aca="false">rittenfreddie[[#This Row],[Batt.perc.vertrek]]-rittenfreddie[[#This Row],[Batt.perc.aankomst]]</f>
        <v>40</v>
      </c>
      <c r="N930" s="25" t="n">
        <f aca="false">rittenfreddie[[#This Row],[Gereden kilometers]]/rittenfreddie[[#This Row],[Batt.perc.verbruikt]]</f>
        <v>0.875</v>
      </c>
      <c r="O930" s="6" t="s">
        <v>21</v>
      </c>
      <c r="P930" s="6" t="s">
        <v>36</v>
      </c>
      <c r="Q930" s="6" t="str">
        <f aca="false">IF(AND(rittenfreddie[[#This Row],[Vervoersmiddel]]="Super Soco CPx 2021 electrische scooter",rittenfreddie[[#This Row],[Band type]]="Zomer"),"Cordial","Heidenau K66 M+S")</f>
        <v>Cordial</v>
      </c>
    </row>
    <row r="931" customFormat="false" ht="13.8" hidden="false" customHeight="false" outlineLevel="0" collapsed="false">
      <c r="A931" s="0" t="n">
        <v>930</v>
      </c>
      <c r="B931" s="1" t="n">
        <v>45153</v>
      </c>
      <c r="C931" s="2" t="n">
        <f aca="false">YEAR(B931)</f>
        <v>2023</v>
      </c>
      <c r="D931" s="2" t="n">
        <f aca="false">WEEKNUM(B931,1)</f>
        <v>33</v>
      </c>
      <c r="E931" s="16" t="s">
        <v>17</v>
      </c>
      <c r="F931" s="0" t="s">
        <v>18</v>
      </c>
      <c r="G931" s="3" t="n">
        <v>28711</v>
      </c>
      <c r="H931" s="3" t="n">
        <v>28746</v>
      </c>
      <c r="I931" s="4" t="n">
        <f aca="false">H931-G931</f>
        <v>35</v>
      </c>
      <c r="J931" s="4" t="n">
        <v>16</v>
      </c>
      <c r="K931" s="4" t="n">
        <v>60</v>
      </c>
      <c r="L931" s="4" t="n">
        <v>19</v>
      </c>
      <c r="M931" s="4" t="n">
        <f aca="false">rittenfreddie[[#This Row],[Batt.perc.vertrek]]-rittenfreddie[[#This Row],[Batt.perc.aankomst]]</f>
        <v>41</v>
      </c>
      <c r="N931" s="25" t="n">
        <f aca="false">rittenfreddie[[#This Row],[Gereden kilometers]]/rittenfreddie[[#This Row],[Batt.perc.verbruikt]]</f>
        <v>0.853658536585366</v>
      </c>
      <c r="O931" s="6" t="s">
        <v>21</v>
      </c>
      <c r="P931" s="6" t="s">
        <v>36</v>
      </c>
      <c r="Q931" s="6" t="str">
        <f aca="false">IF(AND(rittenfreddie[[#This Row],[Vervoersmiddel]]="Super Soco CPx 2021 electrische scooter",rittenfreddie[[#This Row],[Band type]]="Zomer"),"Cordial","Heidenau K66 M+S")</f>
        <v>Cordial</v>
      </c>
    </row>
    <row r="932" customFormat="false" ht="13.8" hidden="false" customHeight="false" outlineLevel="0" collapsed="false">
      <c r="A932" s="0" t="n">
        <v>931</v>
      </c>
      <c r="B932" s="1" t="n">
        <v>45153</v>
      </c>
      <c r="C932" s="2" t="n">
        <f aca="false">YEAR(B932)</f>
        <v>2023</v>
      </c>
      <c r="D932" s="2" t="n">
        <f aca="false">WEEKNUM(B932,1)</f>
        <v>33</v>
      </c>
      <c r="E932" s="16" t="s">
        <v>18</v>
      </c>
      <c r="F932" s="0" t="s">
        <v>17</v>
      </c>
      <c r="G932" s="3" t="n">
        <v>28746</v>
      </c>
      <c r="H932" s="3" t="n">
        <v>28781</v>
      </c>
      <c r="I932" s="4" t="n">
        <f aca="false">H932-G932</f>
        <v>35</v>
      </c>
      <c r="J932" s="4" t="n">
        <v>23</v>
      </c>
      <c r="K932" s="4" t="n">
        <v>100</v>
      </c>
      <c r="L932" s="4" t="n">
        <v>60</v>
      </c>
      <c r="M932" s="4" t="n">
        <f aca="false">rittenfreddie[[#This Row],[Batt.perc.vertrek]]-rittenfreddie[[#This Row],[Batt.perc.aankomst]]</f>
        <v>40</v>
      </c>
      <c r="N932" s="25" t="n">
        <f aca="false">rittenfreddie[[#This Row],[Gereden kilometers]]/rittenfreddie[[#This Row],[Batt.perc.verbruikt]]</f>
        <v>0.875</v>
      </c>
      <c r="O932" s="6" t="s">
        <v>21</v>
      </c>
      <c r="P932" s="6" t="s">
        <v>36</v>
      </c>
      <c r="Q932" s="6" t="str">
        <f aca="false">IF(AND(rittenfreddie[[#This Row],[Vervoersmiddel]]="Super Soco CPx 2021 electrische scooter",rittenfreddie[[#This Row],[Band type]]="Zomer"),"Cordial","Heidenau K66 M+S")</f>
        <v>Cordial</v>
      </c>
    </row>
    <row r="933" customFormat="false" ht="13.8" hidden="false" customHeight="false" outlineLevel="0" collapsed="false">
      <c r="A933" s="0" t="n">
        <v>932</v>
      </c>
      <c r="B933" s="1" t="n">
        <v>45154</v>
      </c>
      <c r="C933" s="2" t="n">
        <f aca="false">YEAR(B933)</f>
        <v>2023</v>
      </c>
      <c r="D933" s="2" t="n">
        <f aca="false">WEEKNUM(B933,1)</f>
        <v>33</v>
      </c>
      <c r="E933" s="16" t="s">
        <v>17</v>
      </c>
      <c r="F933" s="0" t="s">
        <v>18</v>
      </c>
      <c r="G933" s="3" t="n">
        <v>28781</v>
      </c>
      <c r="H933" s="3" t="n">
        <v>28816</v>
      </c>
      <c r="I933" s="4" t="n">
        <f aca="false">H933-G933</f>
        <v>35</v>
      </c>
      <c r="J933" s="4" t="n">
        <v>12</v>
      </c>
      <c r="K933" s="4" t="n">
        <v>60</v>
      </c>
      <c r="L933" s="4" t="n">
        <v>17</v>
      </c>
      <c r="M933" s="4" t="n">
        <f aca="false">rittenfreddie[[#This Row],[Batt.perc.vertrek]]-rittenfreddie[[#This Row],[Batt.perc.aankomst]]</f>
        <v>43</v>
      </c>
      <c r="N933" s="25" t="n">
        <f aca="false">rittenfreddie[[#This Row],[Gereden kilometers]]/rittenfreddie[[#This Row],[Batt.perc.verbruikt]]</f>
        <v>0.813953488372093</v>
      </c>
      <c r="O933" s="6" t="s">
        <v>21</v>
      </c>
      <c r="P933" s="6" t="s">
        <v>36</v>
      </c>
      <c r="Q933" s="6" t="str">
        <f aca="false">IF(AND(rittenfreddie[[#This Row],[Vervoersmiddel]]="Super Soco CPx 2021 electrische scooter",rittenfreddie[[#This Row],[Band type]]="Zomer"),"Cordial","Heidenau K66 M+S")</f>
        <v>Cordial</v>
      </c>
    </row>
    <row r="934" customFormat="false" ht="13.8" hidden="false" customHeight="false" outlineLevel="0" collapsed="false">
      <c r="A934" s="0" t="n">
        <v>933</v>
      </c>
      <c r="B934" s="1" t="n">
        <v>45154</v>
      </c>
      <c r="C934" s="2" t="n">
        <f aca="false">YEAR(B934)</f>
        <v>2023</v>
      </c>
      <c r="D934" s="2" t="n">
        <f aca="false">WEEKNUM(B934,1)</f>
        <v>33</v>
      </c>
      <c r="E934" s="16" t="s">
        <v>18</v>
      </c>
      <c r="F934" s="0" t="s">
        <v>17</v>
      </c>
      <c r="G934" s="3" t="n">
        <v>28816</v>
      </c>
      <c r="H934" s="3" t="n">
        <v>28852</v>
      </c>
      <c r="I934" s="4" t="n">
        <f aca="false">H934-G934</f>
        <v>36</v>
      </c>
      <c r="J934" s="4" t="n">
        <v>25</v>
      </c>
      <c r="K934" s="4" t="n">
        <v>100</v>
      </c>
      <c r="L934" s="4" t="n">
        <v>61</v>
      </c>
      <c r="M934" s="4" t="n">
        <f aca="false">rittenfreddie[[#This Row],[Batt.perc.vertrek]]-rittenfreddie[[#This Row],[Batt.perc.aankomst]]</f>
        <v>39</v>
      </c>
      <c r="N934" s="25" t="n">
        <f aca="false">rittenfreddie[[#This Row],[Gereden kilometers]]/rittenfreddie[[#This Row],[Batt.perc.verbruikt]]</f>
        <v>0.923076923076923</v>
      </c>
      <c r="O934" s="6" t="s">
        <v>21</v>
      </c>
      <c r="P934" s="6" t="s">
        <v>36</v>
      </c>
      <c r="Q934" s="6" t="str">
        <f aca="false">IF(AND(rittenfreddie[[#This Row],[Vervoersmiddel]]="Super Soco CPx 2021 electrische scooter",rittenfreddie[[#This Row],[Band type]]="Zomer"),"Cordial","Heidenau K66 M+S")</f>
        <v>Cordial</v>
      </c>
    </row>
    <row r="935" customFormat="false" ht="13.8" hidden="false" customHeight="false" outlineLevel="0" collapsed="false">
      <c r="A935" s="0" t="n">
        <v>934</v>
      </c>
      <c r="B935" s="1" t="n">
        <v>45155</v>
      </c>
      <c r="C935" s="2" t="n">
        <f aca="false">YEAR(B935)</f>
        <v>2023</v>
      </c>
      <c r="D935" s="2" t="n">
        <f aca="false">WEEKNUM(B935,1)</f>
        <v>33</v>
      </c>
      <c r="E935" s="16" t="s">
        <v>17</v>
      </c>
      <c r="F935" s="0" t="s">
        <v>18</v>
      </c>
      <c r="G935" s="3" t="n">
        <v>28852</v>
      </c>
      <c r="H935" s="3" t="n">
        <v>28887</v>
      </c>
      <c r="I935" s="4" t="n">
        <f aca="false">H935-G935</f>
        <v>35</v>
      </c>
      <c r="J935" s="4" t="n">
        <v>15</v>
      </c>
      <c r="K935" s="4" t="n">
        <v>61</v>
      </c>
      <c r="L935" s="4" t="n">
        <v>17</v>
      </c>
      <c r="M935" s="4" t="n">
        <f aca="false">rittenfreddie[[#This Row],[Batt.perc.vertrek]]-rittenfreddie[[#This Row],[Batt.perc.aankomst]]</f>
        <v>44</v>
      </c>
      <c r="N935" s="25" t="n">
        <f aca="false">rittenfreddie[[#This Row],[Gereden kilometers]]/rittenfreddie[[#This Row],[Batt.perc.verbruikt]]</f>
        <v>0.795454545454545</v>
      </c>
      <c r="O935" s="6" t="s">
        <v>21</v>
      </c>
      <c r="P935" s="6" t="s">
        <v>36</v>
      </c>
      <c r="Q935" s="6" t="str">
        <f aca="false">IF(AND(rittenfreddie[[#This Row],[Vervoersmiddel]]="Super Soco CPx 2021 electrische scooter",rittenfreddie[[#This Row],[Band type]]="Zomer"),"Cordial","Heidenau K66 M+S")</f>
        <v>Cordial</v>
      </c>
    </row>
    <row r="936" customFormat="false" ht="13.8" hidden="false" customHeight="false" outlineLevel="0" collapsed="false">
      <c r="A936" s="0" t="n">
        <v>935</v>
      </c>
      <c r="B936" s="1" t="n">
        <v>45155</v>
      </c>
      <c r="C936" s="2" t="n">
        <f aca="false">YEAR(B936)</f>
        <v>2023</v>
      </c>
      <c r="D936" s="2" t="n">
        <f aca="false">WEEKNUM(B936,1)</f>
        <v>33</v>
      </c>
      <c r="E936" s="16" t="s">
        <v>18</v>
      </c>
      <c r="F936" s="0" t="s">
        <v>17</v>
      </c>
      <c r="G936" s="3" t="n">
        <v>28887</v>
      </c>
      <c r="H936" s="3" t="n">
        <v>28922</v>
      </c>
      <c r="I936" s="4" t="n">
        <f aca="false">H936-G936</f>
        <v>35</v>
      </c>
      <c r="J936" s="4" t="n">
        <v>19</v>
      </c>
      <c r="K936" s="4" t="n">
        <v>100</v>
      </c>
      <c r="L936" s="4" t="n">
        <v>63</v>
      </c>
      <c r="M936" s="4" t="n">
        <f aca="false">rittenfreddie[[#This Row],[Batt.perc.vertrek]]-rittenfreddie[[#This Row],[Batt.perc.aankomst]]</f>
        <v>37</v>
      </c>
      <c r="N936" s="25" t="n">
        <f aca="false">rittenfreddie[[#This Row],[Gereden kilometers]]/rittenfreddie[[#This Row],[Batt.perc.verbruikt]]</f>
        <v>0.945945945945946</v>
      </c>
      <c r="O936" s="6" t="s">
        <v>21</v>
      </c>
      <c r="P936" s="6" t="s">
        <v>36</v>
      </c>
      <c r="Q936" s="6" t="str">
        <f aca="false">IF(AND(rittenfreddie[[#This Row],[Vervoersmiddel]]="Super Soco CPx 2021 electrische scooter",rittenfreddie[[#This Row],[Band type]]="Zomer"),"Cordial","Heidenau K66 M+S")</f>
        <v>Cordial</v>
      </c>
    </row>
    <row r="937" customFormat="false" ht="13.8" hidden="false" customHeight="false" outlineLevel="0" collapsed="false">
      <c r="A937" s="0" t="n">
        <v>936</v>
      </c>
      <c r="B937" s="1" t="n">
        <v>45156</v>
      </c>
      <c r="C937" s="2" t="n">
        <f aca="false">YEAR(B937)</f>
        <v>2023</v>
      </c>
      <c r="D937" s="2" t="n">
        <f aca="false">WEEKNUM(B937,1)</f>
        <v>33</v>
      </c>
      <c r="E937" s="16" t="s">
        <v>17</v>
      </c>
      <c r="F937" s="0" t="s">
        <v>18</v>
      </c>
      <c r="G937" s="3" t="n">
        <v>28922</v>
      </c>
      <c r="H937" s="3" t="n">
        <v>28957</v>
      </c>
      <c r="I937" s="4" t="n">
        <f aca="false">H937-G937</f>
        <v>35</v>
      </c>
      <c r="J937" s="4" t="n">
        <v>12</v>
      </c>
      <c r="K937" s="4" t="n">
        <v>63</v>
      </c>
      <c r="L937" s="4" t="n">
        <v>22</v>
      </c>
      <c r="M937" s="4" t="n">
        <f aca="false">rittenfreddie[[#This Row],[Batt.perc.vertrek]]-rittenfreddie[[#This Row],[Batt.perc.aankomst]]</f>
        <v>41</v>
      </c>
      <c r="N937" s="25" t="n">
        <f aca="false">rittenfreddie[[#This Row],[Gereden kilometers]]/rittenfreddie[[#This Row],[Batt.perc.verbruikt]]</f>
        <v>0.853658536585366</v>
      </c>
      <c r="O937" s="6" t="s">
        <v>21</v>
      </c>
      <c r="P937" s="6" t="s">
        <v>36</v>
      </c>
      <c r="Q937" s="6" t="str">
        <f aca="false">IF(AND(rittenfreddie[[#This Row],[Vervoersmiddel]]="Super Soco CPx 2021 electrische scooter",rittenfreddie[[#This Row],[Band type]]="Zomer"),"Cordial","Heidenau K66 M+S")</f>
        <v>Cordial</v>
      </c>
    </row>
    <row r="938" customFormat="false" ht="13.8" hidden="false" customHeight="false" outlineLevel="0" collapsed="false">
      <c r="A938" s="0" t="n">
        <v>937</v>
      </c>
      <c r="B938" s="1" t="n">
        <v>45156</v>
      </c>
      <c r="C938" s="2" t="n">
        <f aca="false">YEAR(B938)</f>
        <v>2023</v>
      </c>
      <c r="D938" s="2" t="n">
        <f aca="false">WEEKNUM(B938,1)</f>
        <v>33</v>
      </c>
      <c r="E938" s="16" t="s">
        <v>18</v>
      </c>
      <c r="F938" s="0" t="s">
        <v>17</v>
      </c>
      <c r="G938" s="3" t="n">
        <v>28957</v>
      </c>
      <c r="H938" s="3" t="n">
        <v>28993</v>
      </c>
      <c r="I938" s="4" t="n">
        <f aca="false">H938-G938</f>
        <v>36</v>
      </c>
      <c r="J938" s="4" t="n">
        <v>28</v>
      </c>
      <c r="K938" s="4" t="n">
        <v>100</v>
      </c>
      <c r="L938" s="4" t="n">
        <v>60</v>
      </c>
      <c r="M938" s="4" t="n">
        <f aca="false">rittenfreddie[[#This Row],[Batt.perc.vertrek]]-rittenfreddie[[#This Row],[Batt.perc.aankomst]]</f>
        <v>40</v>
      </c>
      <c r="N938" s="25" t="n">
        <f aca="false">rittenfreddie[[#This Row],[Gereden kilometers]]/rittenfreddie[[#This Row],[Batt.perc.verbruikt]]</f>
        <v>0.9</v>
      </c>
      <c r="O938" s="6" t="s">
        <v>21</v>
      </c>
      <c r="P938" s="6" t="s">
        <v>36</v>
      </c>
      <c r="Q938" s="6" t="str">
        <f aca="false">IF(AND(rittenfreddie[[#This Row],[Vervoersmiddel]]="Super Soco CPx 2021 electrische scooter",rittenfreddie[[#This Row],[Band type]]="Zomer"),"Cordial","Heidenau K66 M+S")</f>
        <v>Cordial</v>
      </c>
    </row>
    <row r="939" customFormat="false" ht="13.8" hidden="false" customHeight="false" outlineLevel="0" collapsed="false">
      <c r="A939" s="0" t="n">
        <v>938</v>
      </c>
      <c r="B939" s="1" t="n">
        <v>45159</v>
      </c>
      <c r="C939" s="2" t="n">
        <f aca="false">YEAR(B939)</f>
        <v>2023</v>
      </c>
      <c r="D939" s="2" t="n">
        <f aca="false">WEEKNUM(B939,1)</f>
        <v>34</v>
      </c>
      <c r="E939" s="16" t="s">
        <v>17</v>
      </c>
      <c r="F939" s="0" t="s">
        <v>18</v>
      </c>
      <c r="G939" s="3" t="n">
        <v>28993</v>
      </c>
      <c r="H939" s="3" t="n">
        <v>29028</v>
      </c>
      <c r="I939" s="4" t="n">
        <f aca="false">H939-G939</f>
        <v>35</v>
      </c>
      <c r="J939" s="4" t="n">
        <v>11</v>
      </c>
      <c r="K939" s="4" t="n">
        <v>60</v>
      </c>
      <c r="L939" s="4" t="n">
        <v>19</v>
      </c>
      <c r="M939" s="4" t="n">
        <f aca="false">rittenfreddie[[#This Row],[Batt.perc.vertrek]]-rittenfreddie[[#This Row],[Batt.perc.aankomst]]</f>
        <v>41</v>
      </c>
      <c r="N939" s="25" t="n">
        <f aca="false">rittenfreddie[[#This Row],[Gereden kilometers]]/rittenfreddie[[#This Row],[Batt.perc.verbruikt]]</f>
        <v>0.853658536585366</v>
      </c>
      <c r="O939" s="6" t="s">
        <v>21</v>
      </c>
      <c r="P939" s="6" t="s">
        <v>36</v>
      </c>
      <c r="Q939" s="6" t="str">
        <f aca="false">IF(AND(rittenfreddie[[#This Row],[Vervoersmiddel]]="Super Soco CPx 2021 electrische scooter",rittenfreddie[[#This Row],[Band type]]="Zomer"),"Cordial","Heidenau K66 M+S")</f>
        <v>Cordial</v>
      </c>
    </row>
    <row r="940" customFormat="false" ht="13.8" hidden="false" customHeight="false" outlineLevel="0" collapsed="false">
      <c r="A940" s="0" t="n">
        <v>939</v>
      </c>
      <c r="B940" s="1" t="n">
        <v>45159</v>
      </c>
      <c r="C940" s="2" t="n">
        <f aca="false">YEAR(B940)</f>
        <v>2023</v>
      </c>
      <c r="D940" s="2" t="n">
        <f aca="false">WEEKNUM(B940,1)</f>
        <v>34</v>
      </c>
      <c r="E940" s="16" t="s">
        <v>18</v>
      </c>
      <c r="F940" s="0" t="s">
        <v>17</v>
      </c>
      <c r="G940" s="3" t="n">
        <v>29028</v>
      </c>
      <c r="H940" s="3" t="n">
        <v>29065</v>
      </c>
      <c r="I940" s="4" t="n">
        <f aca="false">H940-G940</f>
        <v>37</v>
      </c>
      <c r="J940" s="4" t="n">
        <v>25</v>
      </c>
      <c r="K940" s="4" t="n">
        <v>100</v>
      </c>
      <c r="L940" s="4" t="n">
        <v>59</v>
      </c>
      <c r="M940" s="4" t="n">
        <f aca="false">rittenfreddie[[#This Row],[Batt.perc.vertrek]]-rittenfreddie[[#This Row],[Batt.perc.aankomst]]</f>
        <v>41</v>
      </c>
      <c r="N940" s="25" t="n">
        <f aca="false">rittenfreddie[[#This Row],[Gereden kilometers]]/rittenfreddie[[#This Row],[Batt.perc.verbruikt]]</f>
        <v>0.902439024390244</v>
      </c>
      <c r="O940" s="6" t="s">
        <v>21</v>
      </c>
      <c r="P940" s="6" t="s">
        <v>36</v>
      </c>
      <c r="Q940" s="6" t="str">
        <f aca="false">IF(AND(rittenfreddie[[#This Row],[Vervoersmiddel]]="Super Soco CPx 2021 electrische scooter",rittenfreddie[[#This Row],[Band type]]="Zomer"),"Cordial","Heidenau K66 M+S")</f>
        <v>Cordial</v>
      </c>
    </row>
    <row r="941" customFormat="false" ht="13.8" hidden="false" customHeight="false" outlineLevel="0" collapsed="false">
      <c r="A941" s="0" t="n">
        <v>940</v>
      </c>
      <c r="B941" s="1" t="n">
        <v>45160</v>
      </c>
      <c r="C941" s="2" t="n">
        <f aca="false">YEAR(B941)</f>
        <v>2023</v>
      </c>
      <c r="D941" s="2" t="n">
        <f aca="false">WEEKNUM(B941,1)</f>
        <v>34</v>
      </c>
      <c r="E941" s="16" t="s">
        <v>17</v>
      </c>
      <c r="F941" s="0" t="s">
        <v>18</v>
      </c>
      <c r="G941" s="3" t="n">
        <v>0</v>
      </c>
      <c r="H941" s="3" t="n">
        <v>32</v>
      </c>
      <c r="I941" s="4" t="n">
        <f aca="false">H941-G941</f>
        <v>32</v>
      </c>
      <c r="N941" s="25"/>
      <c r="O941" s="6" t="s">
        <v>38</v>
      </c>
      <c r="P941" s="6" t="s">
        <v>36</v>
      </c>
      <c r="Q941" s="6" t="s">
        <v>39</v>
      </c>
    </row>
    <row r="942" customFormat="false" ht="13.8" hidden="false" customHeight="false" outlineLevel="0" collapsed="false">
      <c r="A942" s="0" t="n">
        <v>941</v>
      </c>
      <c r="B942" s="1" t="n">
        <v>45160</v>
      </c>
      <c r="C942" s="2" t="n">
        <f aca="false">YEAR(B942)</f>
        <v>2023</v>
      </c>
      <c r="D942" s="2" t="n">
        <f aca="false">WEEKNUM(B942,1)</f>
        <v>34</v>
      </c>
      <c r="E942" s="16" t="s">
        <v>18</v>
      </c>
      <c r="F942" s="0" t="s">
        <v>17</v>
      </c>
      <c r="G942" s="3" t="n">
        <v>32</v>
      </c>
      <c r="H942" s="3" t="n">
        <v>64</v>
      </c>
      <c r="I942" s="4" t="n">
        <f aca="false">H942-G942</f>
        <v>32</v>
      </c>
      <c r="N942" s="25"/>
      <c r="O942" s="6" t="s">
        <v>38</v>
      </c>
      <c r="P942" s="6" t="s">
        <v>36</v>
      </c>
      <c r="Q942" s="6" t="s">
        <v>39</v>
      </c>
    </row>
    <row r="943" customFormat="false" ht="13.8" hidden="false" customHeight="false" outlineLevel="0" collapsed="false">
      <c r="A943" s="0" t="n">
        <v>942</v>
      </c>
      <c r="B943" s="1" t="n">
        <v>45161</v>
      </c>
      <c r="C943" s="2" t="n">
        <f aca="false">YEAR(B943)</f>
        <v>2023</v>
      </c>
      <c r="D943" s="2" t="n">
        <f aca="false">WEEKNUM(B943,1)</f>
        <v>34</v>
      </c>
      <c r="E943" s="16" t="s">
        <v>17</v>
      </c>
      <c r="F943" s="0" t="s">
        <v>18</v>
      </c>
      <c r="G943" s="3" t="n">
        <v>29065</v>
      </c>
      <c r="H943" s="3" t="n">
        <v>29100</v>
      </c>
      <c r="I943" s="4" t="n">
        <f aca="false">H943-G943</f>
        <v>35</v>
      </c>
      <c r="J943" s="4" t="n">
        <v>16</v>
      </c>
      <c r="K943" s="4" t="n">
        <v>59</v>
      </c>
      <c r="L943" s="4" t="n">
        <v>20</v>
      </c>
      <c r="M943" s="4" t="n">
        <f aca="false">rittenfreddie[[#This Row],[Batt.perc.vertrek]]-rittenfreddie[[#This Row],[Batt.perc.aankomst]]</f>
        <v>39</v>
      </c>
      <c r="N943" s="25" t="n">
        <f aca="false">rittenfreddie[[#This Row],[Gereden kilometers]]/rittenfreddie[[#This Row],[Batt.perc.verbruikt]]</f>
        <v>0.897435897435898</v>
      </c>
      <c r="O943" s="6" t="s">
        <v>21</v>
      </c>
      <c r="P943" s="6" t="s">
        <v>36</v>
      </c>
      <c r="Q943" s="6" t="str">
        <f aca="false">IF(AND(rittenfreddie[[#This Row],[Vervoersmiddel]]="Super Soco CPx 2021 electrische scooter",rittenfreddie[[#This Row],[Band type]]="Zomer"),"Cordial","Heidenau K66 M+S")</f>
        <v>Cordial</v>
      </c>
    </row>
    <row r="944" customFormat="false" ht="13.8" hidden="false" customHeight="false" outlineLevel="0" collapsed="false">
      <c r="A944" s="0" t="n">
        <v>943</v>
      </c>
      <c r="B944" s="1" t="n">
        <v>45161</v>
      </c>
      <c r="C944" s="2" t="n">
        <f aca="false">YEAR(B944)</f>
        <v>2023</v>
      </c>
      <c r="D944" s="2" t="n">
        <f aca="false">WEEKNUM(B944,1)</f>
        <v>34</v>
      </c>
      <c r="E944" s="16" t="s">
        <v>18</v>
      </c>
      <c r="F944" s="0" t="s">
        <v>17</v>
      </c>
      <c r="G944" s="3" t="n">
        <v>29100</v>
      </c>
      <c r="H944" s="3" t="n">
        <v>29136</v>
      </c>
      <c r="I944" s="4" t="n">
        <f aca="false">H944-G944</f>
        <v>36</v>
      </c>
      <c r="J944" s="4" t="n">
        <v>25</v>
      </c>
      <c r="K944" s="4" t="n">
        <v>100</v>
      </c>
      <c r="L944" s="4" t="n">
        <v>65</v>
      </c>
      <c r="M944" s="4" t="n">
        <f aca="false">rittenfreddie[[#This Row],[Batt.perc.vertrek]]-rittenfreddie[[#This Row],[Batt.perc.aankomst]]</f>
        <v>35</v>
      </c>
      <c r="N944" s="25" t="n">
        <f aca="false">rittenfreddie[[#This Row],[Gereden kilometers]]/rittenfreddie[[#This Row],[Batt.perc.verbruikt]]</f>
        <v>1.02857142857143</v>
      </c>
      <c r="O944" s="6" t="s">
        <v>21</v>
      </c>
      <c r="P944" s="6" t="s">
        <v>36</v>
      </c>
      <c r="Q944" s="6" t="str">
        <f aca="false">IF(AND(rittenfreddie[[#This Row],[Vervoersmiddel]]="Super Soco CPx 2021 electrische scooter",rittenfreddie[[#This Row],[Band type]]="Zomer"),"Cordial","Heidenau K66 M+S")</f>
        <v>Cordial</v>
      </c>
    </row>
    <row r="945" customFormat="false" ht="13.8" hidden="false" customHeight="false" outlineLevel="0" collapsed="false">
      <c r="A945" s="0" t="n">
        <v>944</v>
      </c>
      <c r="B945" s="1" t="n">
        <v>45162</v>
      </c>
      <c r="C945" s="2" t="n">
        <f aca="false">YEAR(B945)</f>
        <v>2023</v>
      </c>
      <c r="D945" s="2" t="n">
        <f aca="false">WEEKNUM(B945,1)</f>
        <v>34</v>
      </c>
      <c r="E945" s="16" t="s">
        <v>17</v>
      </c>
      <c r="F945" s="0" t="s">
        <v>18</v>
      </c>
      <c r="G945" s="3" t="n">
        <v>29136</v>
      </c>
      <c r="H945" s="3" t="n">
        <v>29171</v>
      </c>
      <c r="I945" s="4" t="n">
        <f aca="false">H945-G945</f>
        <v>35</v>
      </c>
      <c r="J945" s="4" t="n">
        <v>15</v>
      </c>
      <c r="K945" s="4" t="n">
        <v>65</v>
      </c>
      <c r="L945" s="4" t="n">
        <v>26</v>
      </c>
      <c r="M945" s="4" t="n">
        <f aca="false">rittenfreddie[[#This Row],[Batt.perc.vertrek]]-rittenfreddie[[#This Row],[Batt.perc.aankomst]]</f>
        <v>39</v>
      </c>
      <c r="N945" s="25" t="n">
        <f aca="false">rittenfreddie[[#This Row],[Gereden kilometers]]/rittenfreddie[[#This Row],[Batt.perc.verbruikt]]</f>
        <v>0.897435897435898</v>
      </c>
      <c r="O945" s="6" t="s">
        <v>21</v>
      </c>
      <c r="P945" s="6" t="s">
        <v>36</v>
      </c>
      <c r="Q945" s="6" t="str">
        <f aca="false">IF(AND(rittenfreddie[[#This Row],[Vervoersmiddel]]="Super Soco CPx 2021 electrische scooter",rittenfreddie[[#This Row],[Band type]]="Zomer"),"Cordial","Heidenau K66 M+S")</f>
        <v>Cordial</v>
      </c>
    </row>
    <row r="946" customFormat="false" ht="13.8" hidden="false" customHeight="false" outlineLevel="0" collapsed="false">
      <c r="A946" s="0" t="n">
        <v>945</v>
      </c>
      <c r="B946" s="1" t="n">
        <v>45162</v>
      </c>
      <c r="C946" s="2" t="n">
        <f aca="false">YEAR(B946)</f>
        <v>2023</v>
      </c>
      <c r="D946" s="2" t="n">
        <f aca="false">WEEKNUM(B946,1)</f>
        <v>34</v>
      </c>
      <c r="E946" s="16" t="s">
        <v>18</v>
      </c>
      <c r="F946" s="0" t="s">
        <v>17</v>
      </c>
      <c r="G946" s="3" t="n">
        <v>29171</v>
      </c>
      <c r="H946" s="3" t="n">
        <v>29206</v>
      </c>
      <c r="I946" s="4" t="n">
        <f aca="false">H946-G946</f>
        <v>35</v>
      </c>
      <c r="J946" s="4" t="n">
        <v>22</v>
      </c>
      <c r="K946" s="4" t="n">
        <v>100</v>
      </c>
      <c r="L946" s="4" t="n">
        <v>65</v>
      </c>
      <c r="M946" s="4" t="n">
        <f aca="false">rittenfreddie[[#This Row],[Batt.perc.vertrek]]-rittenfreddie[[#This Row],[Batt.perc.aankomst]]</f>
        <v>35</v>
      </c>
      <c r="N946" s="25" t="n">
        <f aca="false">rittenfreddie[[#This Row],[Gereden kilometers]]/rittenfreddie[[#This Row],[Batt.perc.verbruikt]]</f>
        <v>1</v>
      </c>
      <c r="O946" s="6" t="s">
        <v>21</v>
      </c>
      <c r="P946" s="6" t="s">
        <v>36</v>
      </c>
      <c r="Q946" s="6" t="str">
        <f aca="false">IF(AND(rittenfreddie[[#This Row],[Vervoersmiddel]]="Super Soco CPx 2021 electrische scooter",rittenfreddie[[#This Row],[Band type]]="Zomer"),"Cordial","Heidenau K66 M+S")</f>
        <v>Cordial</v>
      </c>
    </row>
    <row r="947" customFormat="false" ht="13.8" hidden="false" customHeight="false" outlineLevel="0" collapsed="false">
      <c r="A947" s="0" t="n">
        <v>946</v>
      </c>
      <c r="B947" s="1" t="n">
        <v>45163</v>
      </c>
      <c r="C947" s="2" t="n">
        <f aca="false">YEAR(B947)</f>
        <v>2023</v>
      </c>
      <c r="D947" s="2" t="n">
        <f aca="false">WEEKNUM(B947,1)</f>
        <v>34</v>
      </c>
      <c r="E947" s="16" t="s">
        <v>17</v>
      </c>
      <c r="F947" s="0" t="s">
        <v>18</v>
      </c>
      <c r="G947" s="3" t="n">
        <v>0</v>
      </c>
      <c r="H947" s="3" t="n">
        <v>32</v>
      </c>
      <c r="I947" s="4" t="n">
        <f aca="false">H947-G947</f>
        <v>32</v>
      </c>
      <c r="N947" s="25"/>
      <c r="O947" s="6" t="s">
        <v>23</v>
      </c>
      <c r="P947" s="6" t="s">
        <v>36</v>
      </c>
      <c r="Q947" s="6" t="s">
        <v>24</v>
      </c>
    </row>
    <row r="948" customFormat="false" ht="13.8" hidden="false" customHeight="false" outlineLevel="0" collapsed="false">
      <c r="A948" s="0" t="n">
        <v>947</v>
      </c>
      <c r="B948" s="1" t="n">
        <v>45163</v>
      </c>
      <c r="C948" s="2" t="n">
        <f aca="false">YEAR(B948)</f>
        <v>2023</v>
      </c>
      <c r="D948" s="2" t="n">
        <f aca="false">WEEKNUM(B948,1)</f>
        <v>34</v>
      </c>
      <c r="E948" s="16" t="s">
        <v>18</v>
      </c>
      <c r="F948" s="0" t="s">
        <v>17</v>
      </c>
      <c r="G948" s="3" t="n">
        <v>32</v>
      </c>
      <c r="H948" s="3" t="n">
        <v>64</v>
      </c>
      <c r="I948" s="4" t="n">
        <f aca="false">H948-G948</f>
        <v>32</v>
      </c>
      <c r="N948" s="25"/>
      <c r="O948" s="6" t="s">
        <v>23</v>
      </c>
      <c r="P948" s="6" t="s">
        <v>36</v>
      </c>
      <c r="Q948" s="6" t="s">
        <v>24</v>
      </c>
    </row>
    <row r="949" customFormat="false" ht="13.8" hidden="false" customHeight="false" outlineLevel="0" collapsed="false">
      <c r="A949" s="0" t="n">
        <v>948</v>
      </c>
      <c r="B949" s="1" t="n">
        <v>45166</v>
      </c>
      <c r="C949" s="2" t="n">
        <f aca="false">YEAR(B949)</f>
        <v>2023</v>
      </c>
      <c r="D949" s="2" t="n">
        <f aca="false">WEEKNUM(B949,1)</f>
        <v>35</v>
      </c>
      <c r="E949" s="16" t="s">
        <v>17</v>
      </c>
      <c r="F949" s="0" t="s">
        <v>18</v>
      </c>
      <c r="G949" s="3" t="n">
        <v>29291</v>
      </c>
      <c r="H949" s="3" t="n">
        <v>29326</v>
      </c>
      <c r="I949" s="4" t="n">
        <f aca="false">H949-G949</f>
        <v>35</v>
      </c>
      <c r="J949" s="4" t="n">
        <v>11</v>
      </c>
      <c r="K949" s="4" t="n">
        <v>100</v>
      </c>
      <c r="L949" s="4" t="n">
        <v>62</v>
      </c>
      <c r="M949" s="4" t="n">
        <f aca="false">rittenfreddie[[#This Row],[Batt.perc.vertrek]]-rittenfreddie[[#This Row],[Batt.perc.aankomst]]</f>
        <v>38</v>
      </c>
      <c r="N949" s="25" t="n">
        <f aca="false">rittenfreddie[[#This Row],[Gereden kilometers]]/rittenfreddie[[#This Row],[Batt.perc.verbruikt]]</f>
        <v>0.921052631578947</v>
      </c>
      <c r="O949" s="6" t="s">
        <v>21</v>
      </c>
      <c r="P949" s="6" t="s">
        <v>36</v>
      </c>
      <c r="Q94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0" customFormat="false" ht="13.8" hidden="false" customHeight="false" outlineLevel="0" collapsed="false">
      <c r="A950" s="0" t="n">
        <v>949</v>
      </c>
      <c r="B950" s="1" t="n">
        <v>45166</v>
      </c>
      <c r="C950" s="2" t="n">
        <f aca="false">YEAR(B950)</f>
        <v>2023</v>
      </c>
      <c r="D950" s="2" t="n">
        <f aca="false">WEEKNUM(B950,1)</f>
        <v>35</v>
      </c>
      <c r="E950" s="16" t="s">
        <v>18</v>
      </c>
      <c r="F950" s="0" t="s">
        <v>17</v>
      </c>
      <c r="G950" s="3" t="n">
        <v>29326</v>
      </c>
      <c r="H950" s="3" t="n">
        <v>29368</v>
      </c>
      <c r="I950" s="4" t="n">
        <f aca="false">H950-G950</f>
        <v>42</v>
      </c>
      <c r="J950" s="4" t="n">
        <v>19</v>
      </c>
      <c r="K950" s="4" t="n">
        <v>100</v>
      </c>
      <c r="L950" s="4" t="n">
        <v>58</v>
      </c>
      <c r="M950" s="4" t="n">
        <f aca="false">rittenfreddie[[#This Row],[Batt.perc.vertrek]]-rittenfreddie[[#This Row],[Batt.perc.aankomst]]</f>
        <v>42</v>
      </c>
      <c r="N950" s="25" t="n">
        <f aca="false">rittenfreddie[[#This Row],[Gereden kilometers]]/rittenfreddie[[#This Row],[Batt.perc.verbruikt]]</f>
        <v>1</v>
      </c>
      <c r="O950" s="6" t="s">
        <v>21</v>
      </c>
      <c r="P950" s="6" t="s">
        <v>36</v>
      </c>
      <c r="Q95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1" customFormat="false" ht="13.8" hidden="false" customHeight="false" outlineLevel="0" collapsed="false">
      <c r="A951" s="0" t="n">
        <v>950</v>
      </c>
      <c r="B951" s="1" t="n">
        <v>45167</v>
      </c>
      <c r="C951" s="2" t="n">
        <f aca="false">YEAR(B951)</f>
        <v>2023</v>
      </c>
      <c r="D951" s="2" t="n">
        <f aca="false">WEEKNUM(B951,1)</f>
        <v>35</v>
      </c>
      <c r="E951" s="16" t="s">
        <v>17</v>
      </c>
      <c r="F951" s="0" t="s">
        <v>18</v>
      </c>
      <c r="G951" s="3" t="n">
        <v>29368</v>
      </c>
      <c r="H951" s="3" t="n">
        <v>29403</v>
      </c>
      <c r="I951" s="4" t="n">
        <f aca="false">H951-G951</f>
        <v>35</v>
      </c>
      <c r="J951" s="4" t="n">
        <v>9</v>
      </c>
      <c r="K951" s="4" t="n">
        <v>58</v>
      </c>
      <c r="L951" s="4" t="n">
        <v>18</v>
      </c>
      <c r="M951" s="4" t="n">
        <f aca="false">rittenfreddie[[#This Row],[Batt.perc.vertrek]]-rittenfreddie[[#This Row],[Batt.perc.aankomst]]</f>
        <v>40</v>
      </c>
      <c r="N951" s="25" t="n">
        <f aca="false">rittenfreddie[[#This Row],[Gereden kilometers]]/rittenfreddie[[#This Row],[Batt.perc.verbruikt]]</f>
        <v>0.875</v>
      </c>
      <c r="O951" s="6" t="s">
        <v>21</v>
      </c>
      <c r="P951" s="6" t="s">
        <v>36</v>
      </c>
      <c r="Q95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2" customFormat="false" ht="13.8" hidden="false" customHeight="false" outlineLevel="0" collapsed="false">
      <c r="A952" s="0" t="n">
        <v>951</v>
      </c>
      <c r="B952" s="1" t="n">
        <v>45167</v>
      </c>
      <c r="C952" s="2" t="n">
        <f aca="false">YEAR(B952)</f>
        <v>2023</v>
      </c>
      <c r="D952" s="2" t="n">
        <f aca="false">WEEKNUM(B952,1)</f>
        <v>35</v>
      </c>
      <c r="E952" s="16" t="s">
        <v>18</v>
      </c>
      <c r="F952" s="0" t="s">
        <v>17</v>
      </c>
      <c r="G952" s="3" t="n">
        <v>29403</v>
      </c>
      <c r="H952" s="3" t="n">
        <v>29438</v>
      </c>
      <c r="I952" s="4" t="n">
        <f aca="false">H952-G952</f>
        <v>35</v>
      </c>
      <c r="J952" s="4" t="n">
        <v>19</v>
      </c>
      <c r="K952" s="4" t="n">
        <v>100</v>
      </c>
      <c r="L952" s="4" t="n">
        <v>63</v>
      </c>
      <c r="M952" s="4" t="n">
        <f aca="false">rittenfreddie[[#This Row],[Batt.perc.vertrek]]-rittenfreddie[[#This Row],[Batt.perc.aankomst]]</f>
        <v>37</v>
      </c>
      <c r="N952" s="25" t="n">
        <f aca="false">rittenfreddie[[#This Row],[Gereden kilometers]]/rittenfreddie[[#This Row],[Batt.perc.verbruikt]]</f>
        <v>0.945945945945946</v>
      </c>
      <c r="O952" s="6" t="s">
        <v>21</v>
      </c>
      <c r="P952" s="6" t="s">
        <v>36</v>
      </c>
      <c r="Q95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3" customFormat="false" ht="13.8" hidden="false" customHeight="false" outlineLevel="0" collapsed="false">
      <c r="A953" s="0" t="n">
        <v>952</v>
      </c>
      <c r="B953" s="1" t="n">
        <v>45168</v>
      </c>
      <c r="C953" s="2" t="n">
        <f aca="false">YEAR(B953)</f>
        <v>2023</v>
      </c>
      <c r="D953" s="2" t="n">
        <f aca="false">WEEKNUM(B953,1)</f>
        <v>35</v>
      </c>
      <c r="E953" s="16" t="s">
        <v>17</v>
      </c>
      <c r="F953" s="0" t="s">
        <v>18</v>
      </c>
      <c r="G953" s="3" t="n">
        <v>29438</v>
      </c>
      <c r="H953" s="3" t="n">
        <v>29473</v>
      </c>
      <c r="I953" s="4" t="n">
        <f aca="false">H953-G953</f>
        <v>35</v>
      </c>
      <c r="J953" s="4" t="n">
        <v>11</v>
      </c>
      <c r="K953" s="4" t="n">
        <v>63</v>
      </c>
      <c r="L953" s="4" t="n">
        <v>24</v>
      </c>
      <c r="M953" s="4" t="n">
        <f aca="false">rittenfreddie[[#This Row],[Batt.perc.vertrek]]-rittenfreddie[[#This Row],[Batt.perc.aankomst]]</f>
        <v>39</v>
      </c>
      <c r="N953" s="25" t="n">
        <f aca="false">rittenfreddie[[#This Row],[Gereden kilometers]]/rittenfreddie[[#This Row],[Batt.perc.verbruikt]]</f>
        <v>0.897435897435898</v>
      </c>
      <c r="O953" s="6" t="s">
        <v>21</v>
      </c>
      <c r="P953" s="6" t="s">
        <v>36</v>
      </c>
      <c r="Q95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4" customFormat="false" ht="13.8" hidden="false" customHeight="false" outlineLevel="0" collapsed="false">
      <c r="A954" s="0" t="n">
        <v>953</v>
      </c>
      <c r="B954" s="1" t="n">
        <v>45168</v>
      </c>
      <c r="C954" s="2" t="n">
        <f aca="false">YEAR(B954)</f>
        <v>2023</v>
      </c>
      <c r="D954" s="2" t="n">
        <f aca="false">WEEKNUM(B954,1)</f>
        <v>35</v>
      </c>
      <c r="E954" s="16" t="s">
        <v>18</v>
      </c>
      <c r="F954" s="0" t="s">
        <v>17</v>
      </c>
      <c r="G954" s="3" t="n">
        <v>29473</v>
      </c>
      <c r="H954" s="3" t="n">
        <v>29518</v>
      </c>
      <c r="I954" s="4" t="n">
        <f aca="false">H954-G954</f>
        <v>45</v>
      </c>
      <c r="J954" s="4" t="n">
        <v>14</v>
      </c>
      <c r="K954" s="4" t="n">
        <v>100</v>
      </c>
      <c r="L954" s="4" t="n">
        <v>49</v>
      </c>
      <c r="M954" s="4" t="n">
        <f aca="false">rittenfreddie[[#This Row],[Batt.perc.vertrek]]-rittenfreddie[[#This Row],[Batt.perc.aankomst]]</f>
        <v>51</v>
      </c>
      <c r="N954" s="25" t="n">
        <f aca="false">rittenfreddie[[#This Row],[Gereden kilometers]]/rittenfreddie[[#This Row],[Batt.perc.verbruikt]]</f>
        <v>0.882352941176471</v>
      </c>
      <c r="O954" s="6" t="s">
        <v>21</v>
      </c>
      <c r="P954" s="6" t="s">
        <v>36</v>
      </c>
      <c r="Q95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5" customFormat="false" ht="13.8" hidden="false" customHeight="false" outlineLevel="0" collapsed="false">
      <c r="A955" s="0" t="n">
        <v>954</v>
      </c>
      <c r="B955" s="1" t="n">
        <v>45170</v>
      </c>
      <c r="C955" s="2" t="n">
        <f aca="false">YEAR(B955)</f>
        <v>2023</v>
      </c>
      <c r="D955" s="2" t="n">
        <f aca="false">WEEKNUM(B955,1)</f>
        <v>35</v>
      </c>
      <c r="E955" s="16" t="s">
        <v>17</v>
      </c>
      <c r="F955" s="0" t="s">
        <v>18</v>
      </c>
      <c r="G955" s="3" t="n">
        <v>29518</v>
      </c>
      <c r="H955" s="3" t="n">
        <v>29553</v>
      </c>
      <c r="I955" s="4" t="n">
        <f aca="false">H955-G955</f>
        <v>35</v>
      </c>
      <c r="J955" s="4" t="n">
        <v>8</v>
      </c>
      <c r="K955" s="4" t="n">
        <v>49</v>
      </c>
      <c r="L955" s="4" t="n">
        <v>8</v>
      </c>
      <c r="M955" s="4" t="n">
        <f aca="false">rittenfreddie[[#This Row],[Batt.perc.vertrek]]-rittenfreddie[[#This Row],[Batt.perc.aankomst]]</f>
        <v>41</v>
      </c>
      <c r="N955" s="25" t="n">
        <f aca="false">rittenfreddie[[#This Row],[Gereden kilometers]]/rittenfreddie[[#This Row],[Batt.perc.verbruikt]]</f>
        <v>0.853658536585366</v>
      </c>
      <c r="O955" s="6" t="s">
        <v>21</v>
      </c>
      <c r="P955" s="6" t="s">
        <v>36</v>
      </c>
      <c r="Q95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6" customFormat="false" ht="13.8" hidden="false" customHeight="false" outlineLevel="0" collapsed="false">
      <c r="A956" s="0" t="n">
        <v>955</v>
      </c>
      <c r="B956" s="1" t="n">
        <v>45170</v>
      </c>
      <c r="C956" s="2" t="n">
        <f aca="false">YEAR(B956)</f>
        <v>2023</v>
      </c>
      <c r="D956" s="2" t="n">
        <f aca="false">WEEKNUM(B956,1)</f>
        <v>35</v>
      </c>
      <c r="E956" s="16" t="s">
        <v>18</v>
      </c>
      <c r="F956" s="0" t="s">
        <v>17</v>
      </c>
      <c r="G956" s="3" t="n">
        <v>29553</v>
      </c>
      <c r="H956" s="3" t="n">
        <v>29589</v>
      </c>
      <c r="I956" s="4" t="n">
        <f aca="false">H956-G956</f>
        <v>36</v>
      </c>
      <c r="J956" s="4" t="n">
        <v>21</v>
      </c>
      <c r="K956" s="4" t="n">
        <v>100</v>
      </c>
      <c r="L956" s="4" t="n">
        <v>62</v>
      </c>
      <c r="M956" s="4" t="n">
        <f aca="false">rittenfreddie[[#This Row],[Batt.perc.vertrek]]-rittenfreddie[[#This Row],[Batt.perc.aankomst]]</f>
        <v>38</v>
      </c>
      <c r="N956" s="25" t="n">
        <f aca="false">rittenfreddie[[#This Row],[Gereden kilometers]]/rittenfreddie[[#This Row],[Batt.perc.verbruikt]]</f>
        <v>0.947368421052632</v>
      </c>
      <c r="O956" s="6" t="s">
        <v>21</v>
      </c>
      <c r="P956" s="6" t="s">
        <v>36</v>
      </c>
      <c r="Q95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7" customFormat="false" ht="13.8" hidden="false" customHeight="false" outlineLevel="0" collapsed="false">
      <c r="A957" s="0" t="n">
        <v>956</v>
      </c>
      <c r="B957" s="1" t="n">
        <v>45173</v>
      </c>
      <c r="C957" s="2" t="n">
        <f aca="false">YEAR(B957)</f>
        <v>2023</v>
      </c>
      <c r="D957" s="2" t="n">
        <f aca="false">WEEKNUM(B957,1)</f>
        <v>36</v>
      </c>
      <c r="E957" s="16" t="s">
        <v>17</v>
      </c>
      <c r="F957" s="0" t="s">
        <v>18</v>
      </c>
      <c r="G957" s="3" t="n">
        <v>29611</v>
      </c>
      <c r="H957" s="3" t="n">
        <v>29646</v>
      </c>
      <c r="I957" s="4" t="n">
        <f aca="false">H957-G957</f>
        <v>35</v>
      </c>
      <c r="J957" s="4" t="n">
        <v>11</v>
      </c>
      <c r="K957" s="4" t="n">
        <v>100</v>
      </c>
      <c r="L957" s="4" t="n">
        <v>61</v>
      </c>
      <c r="M957" s="4" t="n">
        <f aca="false">rittenfreddie[[#This Row],[Batt.perc.vertrek]]-rittenfreddie[[#This Row],[Batt.perc.aankomst]]</f>
        <v>39</v>
      </c>
      <c r="N957" s="25" t="n">
        <f aca="false">rittenfreddie[[#This Row],[Gereden kilometers]]/rittenfreddie[[#This Row],[Batt.perc.verbruikt]]</f>
        <v>0.897435897435898</v>
      </c>
      <c r="O957" s="6" t="s">
        <v>21</v>
      </c>
      <c r="P957" s="6" t="s">
        <v>36</v>
      </c>
      <c r="Q95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8" customFormat="false" ht="13.8" hidden="false" customHeight="false" outlineLevel="0" collapsed="false">
      <c r="A958" s="0" t="n">
        <v>957</v>
      </c>
      <c r="B958" s="1" t="n">
        <v>45173</v>
      </c>
      <c r="C958" s="2" t="n">
        <f aca="false">YEAR(B958)</f>
        <v>2023</v>
      </c>
      <c r="D958" s="2" t="n">
        <f aca="false">WEEKNUM(B958,1)</f>
        <v>36</v>
      </c>
      <c r="E958" s="16" t="s">
        <v>18</v>
      </c>
      <c r="F958" s="0" t="s">
        <v>17</v>
      </c>
      <c r="G958" s="3" t="n">
        <v>29646</v>
      </c>
      <c r="H958" s="3" t="n">
        <v>29682</v>
      </c>
      <c r="I958" s="4" t="n">
        <f aca="false">H958-G958</f>
        <v>36</v>
      </c>
      <c r="J958" s="4" t="n">
        <v>25</v>
      </c>
      <c r="K958" s="4" t="n">
        <v>100</v>
      </c>
      <c r="L958" s="4" t="n">
        <v>63</v>
      </c>
      <c r="M958" s="4" t="n">
        <f aca="false">rittenfreddie[[#This Row],[Batt.perc.vertrek]]-rittenfreddie[[#This Row],[Batt.perc.aankomst]]</f>
        <v>37</v>
      </c>
      <c r="N958" s="25" t="n">
        <f aca="false">rittenfreddie[[#This Row],[Gereden kilometers]]/rittenfreddie[[#This Row],[Batt.perc.verbruikt]]</f>
        <v>0.972972972972973</v>
      </c>
      <c r="O958" s="6" t="s">
        <v>21</v>
      </c>
      <c r="P958" s="6" t="s">
        <v>36</v>
      </c>
      <c r="Q95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59" customFormat="false" ht="13.8" hidden="false" customHeight="false" outlineLevel="0" collapsed="false">
      <c r="A959" s="0" t="n">
        <v>958</v>
      </c>
      <c r="B959" s="1" t="n">
        <v>45174</v>
      </c>
      <c r="C959" s="2" t="n">
        <f aca="false">YEAR(B959)</f>
        <v>2023</v>
      </c>
      <c r="D959" s="2" t="n">
        <f aca="false">WEEKNUM(B959,1)</f>
        <v>36</v>
      </c>
      <c r="E959" s="16" t="s">
        <v>17</v>
      </c>
      <c r="F959" s="0" t="s">
        <v>18</v>
      </c>
      <c r="G959" s="3" t="n">
        <v>29682</v>
      </c>
      <c r="H959" s="3" t="n">
        <v>29717</v>
      </c>
      <c r="I959" s="4" t="n">
        <f aca="false">H959-G959</f>
        <v>35</v>
      </c>
      <c r="J959" s="4" t="n">
        <v>11</v>
      </c>
      <c r="K959" s="4" t="n">
        <v>63</v>
      </c>
      <c r="L959" s="4" t="n">
        <v>22</v>
      </c>
      <c r="M959" s="4" t="n">
        <f aca="false">rittenfreddie[[#This Row],[Batt.perc.vertrek]]-rittenfreddie[[#This Row],[Batt.perc.aankomst]]</f>
        <v>41</v>
      </c>
      <c r="N959" s="25" t="n">
        <f aca="false">rittenfreddie[[#This Row],[Gereden kilometers]]/rittenfreddie[[#This Row],[Batt.perc.verbruikt]]</f>
        <v>0.853658536585366</v>
      </c>
      <c r="O959" s="6" t="s">
        <v>21</v>
      </c>
      <c r="P959" s="6" t="s">
        <v>36</v>
      </c>
      <c r="Q95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0" customFormat="false" ht="13.8" hidden="false" customHeight="false" outlineLevel="0" collapsed="false">
      <c r="A960" s="0" t="n">
        <v>959</v>
      </c>
      <c r="B960" s="1" t="n">
        <v>45174</v>
      </c>
      <c r="C960" s="2" t="n">
        <f aca="false">YEAR(B960)</f>
        <v>2023</v>
      </c>
      <c r="D960" s="2" t="n">
        <f aca="false">WEEKNUM(B960,1)</f>
        <v>36</v>
      </c>
      <c r="E960" s="16" t="s">
        <v>18</v>
      </c>
      <c r="F960" s="0" t="s">
        <v>17</v>
      </c>
      <c r="G960" s="3" t="n">
        <v>29717</v>
      </c>
      <c r="H960" s="3" t="n">
        <v>29752</v>
      </c>
      <c r="I960" s="4" t="n">
        <f aca="false">H960-G960</f>
        <v>35</v>
      </c>
      <c r="J960" s="4" t="n">
        <v>30</v>
      </c>
      <c r="K960" s="4" t="n">
        <v>100</v>
      </c>
      <c r="L960" s="4" t="n">
        <v>64</v>
      </c>
      <c r="M960" s="4" t="n">
        <f aca="false">rittenfreddie[[#This Row],[Batt.perc.vertrek]]-rittenfreddie[[#This Row],[Batt.perc.aankomst]]</f>
        <v>36</v>
      </c>
      <c r="N960" s="25" t="n">
        <f aca="false">rittenfreddie[[#This Row],[Gereden kilometers]]/rittenfreddie[[#This Row],[Batt.perc.verbruikt]]</f>
        <v>0.972222222222222</v>
      </c>
      <c r="O960" s="6" t="s">
        <v>21</v>
      </c>
      <c r="P960" s="6" t="s">
        <v>36</v>
      </c>
      <c r="Q96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1" customFormat="false" ht="13.8" hidden="false" customHeight="false" outlineLevel="0" collapsed="false">
      <c r="A961" s="0" t="n">
        <v>960</v>
      </c>
      <c r="B961" s="1" t="n">
        <v>45175</v>
      </c>
      <c r="C961" s="2" t="n">
        <f aca="false">YEAR(B961)</f>
        <v>2023</v>
      </c>
      <c r="D961" s="2" t="n">
        <f aca="false">WEEKNUM(B961,1)</f>
        <v>36</v>
      </c>
      <c r="E961" s="16" t="s">
        <v>17</v>
      </c>
      <c r="F961" s="0" t="s">
        <v>18</v>
      </c>
      <c r="G961" s="3" t="n">
        <v>29752</v>
      </c>
      <c r="H961" s="3" t="n">
        <v>29787</v>
      </c>
      <c r="I961" s="4" t="n">
        <f aca="false">H961-G961</f>
        <v>35</v>
      </c>
      <c r="J961" s="4" t="n">
        <v>16</v>
      </c>
      <c r="K961" s="4" t="n">
        <v>64</v>
      </c>
      <c r="L961" s="4" t="n">
        <v>24</v>
      </c>
      <c r="M961" s="4" t="n">
        <f aca="false">rittenfreddie[[#This Row],[Batt.perc.vertrek]]-rittenfreddie[[#This Row],[Batt.perc.aankomst]]</f>
        <v>40</v>
      </c>
      <c r="N961" s="25" t="n">
        <f aca="false">rittenfreddie[[#This Row],[Gereden kilometers]]/rittenfreddie[[#This Row],[Batt.perc.verbruikt]]</f>
        <v>0.875</v>
      </c>
      <c r="O961" s="6" t="s">
        <v>21</v>
      </c>
      <c r="P961" s="6" t="s">
        <v>36</v>
      </c>
      <c r="Q96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2" customFormat="false" ht="13.8" hidden="false" customHeight="false" outlineLevel="0" collapsed="false">
      <c r="A962" s="0" t="n">
        <v>961</v>
      </c>
      <c r="B962" s="1" t="n">
        <v>45175</v>
      </c>
      <c r="C962" s="2" t="n">
        <f aca="false">YEAR(B962)</f>
        <v>2023</v>
      </c>
      <c r="D962" s="2" t="n">
        <f aca="false">WEEKNUM(B962,1)</f>
        <v>36</v>
      </c>
      <c r="E962" s="16" t="s">
        <v>18</v>
      </c>
      <c r="F962" s="0" t="s">
        <v>17</v>
      </c>
      <c r="G962" s="3" t="n">
        <v>29787</v>
      </c>
      <c r="H962" s="3" t="n">
        <v>29822</v>
      </c>
      <c r="I962" s="4" t="n">
        <f aca="false">H962-G962</f>
        <v>35</v>
      </c>
      <c r="J962" s="4" t="n">
        <v>30</v>
      </c>
      <c r="K962" s="4" t="n">
        <v>100</v>
      </c>
      <c r="L962" s="4" t="n">
        <v>64</v>
      </c>
      <c r="M962" s="4" t="n">
        <f aca="false">rittenfreddie[[#This Row],[Batt.perc.vertrek]]-rittenfreddie[[#This Row],[Batt.perc.aankomst]]</f>
        <v>36</v>
      </c>
      <c r="N962" s="25" t="n">
        <f aca="false">rittenfreddie[[#This Row],[Gereden kilometers]]/rittenfreddie[[#This Row],[Batt.perc.verbruikt]]</f>
        <v>0.972222222222222</v>
      </c>
      <c r="O962" s="6" t="s">
        <v>21</v>
      </c>
      <c r="P962" s="6" t="s">
        <v>36</v>
      </c>
      <c r="Q96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3" customFormat="false" ht="13.8" hidden="false" customHeight="false" outlineLevel="0" collapsed="false">
      <c r="A963" s="0" t="n">
        <v>962</v>
      </c>
      <c r="B963" s="1" t="n">
        <v>45176</v>
      </c>
      <c r="C963" s="2" t="n">
        <f aca="false">YEAR(B963)</f>
        <v>2023</v>
      </c>
      <c r="D963" s="2" t="n">
        <f aca="false">WEEKNUM(B963,1)</f>
        <v>36</v>
      </c>
      <c r="E963" s="16" t="s">
        <v>17</v>
      </c>
      <c r="F963" s="0" t="s">
        <v>18</v>
      </c>
      <c r="G963" s="3" t="n">
        <v>29822</v>
      </c>
      <c r="H963" s="3" t="n">
        <v>29859</v>
      </c>
      <c r="I963" s="4" t="n">
        <f aca="false">H963-G963</f>
        <v>37</v>
      </c>
      <c r="J963" s="4" t="n">
        <v>16</v>
      </c>
      <c r="K963" s="4" t="n">
        <v>64</v>
      </c>
      <c r="L963" s="4" t="n">
        <v>23</v>
      </c>
      <c r="M963" s="4" t="n">
        <f aca="false">rittenfreddie[[#This Row],[Batt.perc.vertrek]]-rittenfreddie[[#This Row],[Batt.perc.aankomst]]</f>
        <v>41</v>
      </c>
      <c r="N963" s="25" t="n">
        <f aca="false">rittenfreddie[[#This Row],[Gereden kilometers]]/rittenfreddie[[#This Row],[Batt.perc.verbruikt]]</f>
        <v>0.902439024390244</v>
      </c>
      <c r="O963" s="6" t="s">
        <v>21</v>
      </c>
      <c r="P963" s="6" t="s">
        <v>36</v>
      </c>
      <c r="Q96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4" customFormat="false" ht="13.8" hidden="false" customHeight="false" outlineLevel="0" collapsed="false">
      <c r="A964" s="0" t="n">
        <v>963</v>
      </c>
      <c r="B964" s="1" t="n">
        <v>45176</v>
      </c>
      <c r="C964" s="2" t="n">
        <f aca="false">YEAR(B964)</f>
        <v>2023</v>
      </c>
      <c r="D964" s="2" t="n">
        <f aca="false">WEEKNUM(B964,1)</f>
        <v>36</v>
      </c>
      <c r="E964" s="16" t="s">
        <v>18</v>
      </c>
      <c r="F964" s="0" t="s">
        <v>17</v>
      </c>
      <c r="G964" s="3" t="n">
        <v>29859</v>
      </c>
      <c r="H964" s="3" t="n">
        <v>29896</v>
      </c>
      <c r="I964" s="4" t="n">
        <f aca="false">H964-G964</f>
        <v>37</v>
      </c>
      <c r="J964" s="4" t="n">
        <v>30</v>
      </c>
      <c r="K964" s="4" t="n">
        <v>100</v>
      </c>
      <c r="L964" s="4" t="n">
        <v>60</v>
      </c>
      <c r="M964" s="4" t="n">
        <f aca="false">rittenfreddie[[#This Row],[Batt.perc.vertrek]]-rittenfreddie[[#This Row],[Batt.perc.aankomst]]</f>
        <v>40</v>
      </c>
      <c r="N964" s="25" t="n">
        <f aca="false">rittenfreddie[[#This Row],[Gereden kilometers]]/rittenfreddie[[#This Row],[Batt.perc.verbruikt]]</f>
        <v>0.925</v>
      </c>
      <c r="O964" s="6" t="s">
        <v>21</v>
      </c>
      <c r="P964" s="6" t="s">
        <v>36</v>
      </c>
      <c r="Q96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5" customFormat="false" ht="13.8" hidden="false" customHeight="false" outlineLevel="0" collapsed="false">
      <c r="A965" s="0" t="n">
        <v>964</v>
      </c>
      <c r="B965" s="1" t="n">
        <v>45177</v>
      </c>
      <c r="C965" s="2" t="n">
        <f aca="false">YEAR(B965)</f>
        <v>2023</v>
      </c>
      <c r="D965" s="2" t="n">
        <f aca="false">WEEKNUM(B965,1)</f>
        <v>36</v>
      </c>
      <c r="E965" s="16" t="s">
        <v>17</v>
      </c>
      <c r="F965" s="0" t="s">
        <v>18</v>
      </c>
      <c r="G965" s="3" t="n">
        <v>29896</v>
      </c>
      <c r="H965" s="3" t="n">
        <v>29931</v>
      </c>
      <c r="I965" s="4" t="n">
        <f aca="false">H965-G965</f>
        <v>35</v>
      </c>
      <c r="J965" s="4" t="n">
        <v>14</v>
      </c>
      <c r="K965" s="4" t="n">
        <v>60</v>
      </c>
      <c r="L965" s="4" t="n">
        <v>22</v>
      </c>
      <c r="M965" s="4" t="n">
        <f aca="false">rittenfreddie[[#This Row],[Batt.perc.vertrek]]-rittenfreddie[[#This Row],[Batt.perc.aankomst]]</f>
        <v>38</v>
      </c>
      <c r="N965" s="25" t="n">
        <f aca="false">rittenfreddie[[#This Row],[Gereden kilometers]]/rittenfreddie[[#This Row],[Batt.perc.verbruikt]]</f>
        <v>0.921052631578947</v>
      </c>
      <c r="O965" s="6" t="s">
        <v>21</v>
      </c>
      <c r="P965" s="6" t="s">
        <v>36</v>
      </c>
      <c r="Q96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6" customFormat="false" ht="13.8" hidden="false" customHeight="false" outlineLevel="0" collapsed="false">
      <c r="A966" s="0" t="n">
        <v>965</v>
      </c>
      <c r="B966" s="1" t="n">
        <v>45177</v>
      </c>
      <c r="C966" s="2" t="n">
        <f aca="false">YEAR(B966)</f>
        <v>2023</v>
      </c>
      <c r="D966" s="2" t="n">
        <f aca="false">WEEKNUM(B966,1)</f>
        <v>36</v>
      </c>
      <c r="E966" s="16" t="s">
        <v>18</v>
      </c>
      <c r="F966" s="0" t="s">
        <v>17</v>
      </c>
      <c r="G966" s="3" t="n">
        <v>29931</v>
      </c>
      <c r="H966" s="3" t="n">
        <v>29967</v>
      </c>
      <c r="I966" s="4" t="n">
        <f aca="false">H966-G966</f>
        <v>36</v>
      </c>
      <c r="J966" s="4" t="n">
        <v>30</v>
      </c>
      <c r="K966" s="4" t="n">
        <v>100</v>
      </c>
      <c r="L966" s="4" t="n">
        <v>62</v>
      </c>
      <c r="M966" s="4" t="n">
        <f aca="false">rittenfreddie[[#This Row],[Batt.perc.vertrek]]-rittenfreddie[[#This Row],[Batt.perc.aankomst]]</f>
        <v>38</v>
      </c>
      <c r="N966" s="25" t="n">
        <f aca="false">rittenfreddie[[#This Row],[Gereden kilometers]]/rittenfreddie[[#This Row],[Batt.perc.verbruikt]]</f>
        <v>0.947368421052632</v>
      </c>
      <c r="O966" s="6" t="s">
        <v>21</v>
      </c>
      <c r="P966" s="6" t="s">
        <v>36</v>
      </c>
      <c r="Q96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7" customFormat="false" ht="13.8" hidden="false" customHeight="false" outlineLevel="0" collapsed="false">
      <c r="A967" s="0" t="n">
        <v>966</v>
      </c>
      <c r="B967" s="1" t="n">
        <v>45180</v>
      </c>
      <c r="C967" s="2" t="n">
        <f aca="false">YEAR(B967)</f>
        <v>2023</v>
      </c>
      <c r="D967" s="2" t="n">
        <f aca="false">WEEKNUM(B967,1)</f>
        <v>37</v>
      </c>
      <c r="E967" s="16" t="s">
        <v>17</v>
      </c>
      <c r="F967" s="0" t="s">
        <v>18</v>
      </c>
      <c r="G967" s="3" t="n">
        <v>29986</v>
      </c>
      <c r="H967" s="3" t="n">
        <v>30021</v>
      </c>
      <c r="I967" s="4" t="n">
        <f aca="false">H967-G967</f>
        <v>35</v>
      </c>
      <c r="J967" s="4" t="n">
        <v>21</v>
      </c>
      <c r="K967" s="4" t="n">
        <v>65</v>
      </c>
      <c r="L967" s="4" t="n">
        <v>27</v>
      </c>
      <c r="M967" s="4" t="n">
        <f aca="false">rittenfreddie[[#This Row],[Batt.perc.vertrek]]-rittenfreddie[[#This Row],[Batt.perc.aankomst]]</f>
        <v>38</v>
      </c>
      <c r="N967" s="25" t="n">
        <f aca="false">rittenfreddie[[#This Row],[Gereden kilometers]]/rittenfreddie[[#This Row],[Batt.perc.verbruikt]]</f>
        <v>0.921052631578947</v>
      </c>
      <c r="O967" s="6" t="s">
        <v>21</v>
      </c>
      <c r="P967" s="6" t="s">
        <v>36</v>
      </c>
      <c r="Q96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8" customFormat="false" ht="13.8" hidden="false" customHeight="false" outlineLevel="0" collapsed="false">
      <c r="A968" s="0" t="n">
        <v>967</v>
      </c>
      <c r="B968" s="1" t="n">
        <v>45180</v>
      </c>
      <c r="C968" s="2" t="n">
        <f aca="false">YEAR(B968)</f>
        <v>2023</v>
      </c>
      <c r="D968" s="2" t="n">
        <f aca="false">WEEKNUM(B968,1)</f>
        <v>37</v>
      </c>
      <c r="E968" s="16" t="s">
        <v>18</v>
      </c>
      <c r="F968" s="0" t="s">
        <v>17</v>
      </c>
      <c r="G968" s="3" t="n">
        <v>30021</v>
      </c>
      <c r="H968" s="3" t="n">
        <v>30056</v>
      </c>
      <c r="I968" s="4" t="n">
        <f aca="false">H968-G968</f>
        <v>35</v>
      </c>
      <c r="J968" s="4" t="n">
        <v>25</v>
      </c>
      <c r="K968" s="4" t="n">
        <v>100</v>
      </c>
      <c r="L968" s="4" t="n">
        <v>64</v>
      </c>
      <c r="M968" s="4" t="n">
        <f aca="false">rittenfreddie[[#This Row],[Batt.perc.vertrek]]-rittenfreddie[[#This Row],[Batt.perc.aankomst]]</f>
        <v>36</v>
      </c>
      <c r="N968" s="25" t="n">
        <f aca="false">rittenfreddie[[#This Row],[Gereden kilometers]]/rittenfreddie[[#This Row],[Batt.perc.verbruikt]]</f>
        <v>0.972222222222222</v>
      </c>
      <c r="O968" s="6" t="s">
        <v>21</v>
      </c>
      <c r="P968" s="6" t="s">
        <v>36</v>
      </c>
      <c r="Q96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69" customFormat="false" ht="13.8" hidden="false" customHeight="false" outlineLevel="0" collapsed="false">
      <c r="A969" s="0" t="n">
        <v>968</v>
      </c>
      <c r="B969" s="1" t="n">
        <v>45187</v>
      </c>
      <c r="C969" s="2" t="n">
        <f aca="false">YEAR(B969)</f>
        <v>2023</v>
      </c>
      <c r="D969" s="2" t="n">
        <f aca="false">WEEKNUM(B969,1)</f>
        <v>38</v>
      </c>
      <c r="E969" s="16" t="s">
        <v>17</v>
      </c>
      <c r="F969" s="0" t="s">
        <v>18</v>
      </c>
      <c r="G969" s="3" t="n">
        <v>30080</v>
      </c>
      <c r="H969" s="3" t="n">
        <v>30116</v>
      </c>
      <c r="I969" s="4" t="n">
        <f aca="false">H969-G969</f>
        <v>36</v>
      </c>
      <c r="J969" s="4" t="n">
        <v>18</v>
      </c>
      <c r="K969" s="4" t="n">
        <v>100</v>
      </c>
      <c r="L969" s="4" t="n">
        <v>61</v>
      </c>
      <c r="M969" s="4" t="n">
        <f aca="false">rittenfreddie[[#This Row],[Batt.perc.vertrek]]-rittenfreddie[[#This Row],[Batt.perc.aankomst]]</f>
        <v>39</v>
      </c>
      <c r="N969" s="25" t="n">
        <f aca="false">rittenfreddie[[#This Row],[Gereden kilometers]]/rittenfreddie[[#This Row],[Batt.perc.verbruikt]]</f>
        <v>0.923076923076923</v>
      </c>
      <c r="O969" s="6" t="s">
        <v>21</v>
      </c>
      <c r="P969" s="6" t="s">
        <v>36</v>
      </c>
      <c r="Q96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0" customFormat="false" ht="13.8" hidden="false" customHeight="false" outlineLevel="0" collapsed="false">
      <c r="A970" s="0" t="n">
        <v>969</v>
      </c>
      <c r="B970" s="1" t="n">
        <v>45187</v>
      </c>
      <c r="C970" s="2" t="n">
        <f aca="false">YEAR(B970)</f>
        <v>2023</v>
      </c>
      <c r="D970" s="2" t="n">
        <f aca="false">WEEKNUM(B970,1)</f>
        <v>38</v>
      </c>
      <c r="E970" s="16" t="s">
        <v>18</v>
      </c>
      <c r="F970" s="0" t="s">
        <v>17</v>
      </c>
      <c r="G970" s="3" t="n">
        <v>30116</v>
      </c>
      <c r="H970" s="3" t="n">
        <v>30151</v>
      </c>
      <c r="I970" s="4" t="n">
        <f aca="false">H970-G970</f>
        <v>35</v>
      </c>
      <c r="J970" s="4" t="n">
        <v>22</v>
      </c>
      <c r="K970" s="4" t="n">
        <v>100</v>
      </c>
      <c r="L970" s="4" t="n">
        <v>59</v>
      </c>
      <c r="M970" s="4" t="n">
        <f aca="false">rittenfreddie[[#This Row],[Batt.perc.vertrek]]-rittenfreddie[[#This Row],[Batt.perc.aankomst]]</f>
        <v>41</v>
      </c>
      <c r="N970" s="25" t="n">
        <f aca="false">rittenfreddie[[#This Row],[Gereden kilometers]]/rittenfreddie[[#This Row],[Batt.perc.verbruikt]]</f>
        <v>0.853658536585366</v>
      </c>
      <c r="O970" s="6" t="s">
        <v>21</v>
      </c>
      <c r="P970" s="6" t="s">
        <v>36</v>
      </c>
      <c r="Q97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1" customFormat="false" ht="13.8" hidden="false" customHeight="false" outlineLevel="0" collapsed="false">
      <c r="A971" s="0" t="n">
        <v>970</v>
      </c>
      <c r="B971" s="1" t="n">
        <v>45188</v>
      </c>
      <c r="C971" s="2" t="n">
        <f aca="false">YEAR(B971)</f>
        <v>2023</v>
      </c>
      <c r="D971" s="2" t="n">
        <f aca="false">WEEKNUM(B971,1)</f>
        <v>38</v>
      </c>
      <c r="E971" s="16" t="s">
        <v>17</v>
      </c>
      <c r="F971" s="0" t="s">
        <v>18</v>
      </c>
      <c r="G971" s="3" t="n">
        <v>30151</v>
      </c>
      <c r="H971" s="3" t="n">
        <v>30186</v>
      </c>
      <c r="I971" s="4" t="n">
        <f aca="false">H971-G971</f>
        <v>35</v>
      </c>
      <c r="J971" s="4" t="n">
        <v>13</v>
      </c>
      <c r="K971" s="4" t="n">
        <v>59</v>
      </c>
      <c r="L971" s="4" t="n">
        <v>18</v>
      </c>
      <c r="M971" s="4" t="n">
        <f aca="false">rittenfreddie[[#This Row],[Batt.perc.vertrek]]-rittenfreddie[[#This Row],[Batt.perc.aankomst]]</f>
        <v>41</v>
      </c>
      <c r="N971" s="25" t="n">
        <f aca="false">rittenfreddie[[#This Row],[Gereden kilometers]]/rittenfreddie[[#This Row],[Batt.perc.verbruikt]]</f>
        <v>0.853658536585366</v>
      </c>
      <c r="O971" s="6" t="s">
        <v>21</v>
      </c>
      <c r="P971" s="6" t="s">
        <v>36</v>
      </c>
      <c r="Q97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2" customFormat="false" ht="13.8" hidden="false" customHeight="false" outlineLevel="0" collapsed="false">
      <c r="A972" s="0" t="n">
        <v>971</v>
      </c>
      <c r="B972" s="1" t="n">
        <v>45188</v>
      </c>
      <c r="C972" s="2" t="n">
        <f aca="false">YEAR(B972)</f>
        <v>2023</v>
      </c>
      <c r="D972" s="2" t="n">
        <f aca="false">WEEKNUM(B972,1)</f>
        <v>38</v>
      </c>
      <c r="E972" s="16" t="s">
        <v>18</v>
      </c>
      <c r="F972" s="0" t="s">
        <v>17</v>
      </c>
      <c r="G972" s="3" t="n">
        <v>30186</v>
      </c>
      <c r="H972" s="3" t="n">
        <v>30226</v>
      </c>
      <c r="I972" s="4" t="n">
        <f aca="false">H972-G972</f>
        <v>40</v>
      </c>
      <c r="J972" s="4" t="n">
        <v>16</v>
      </c>
      <c r="K972" s="4" t="n">
        <v>100</v>
      </c>
      <c r="L972" s="4" t="n">
        <v>50</v>
      </c>
      <c r="M972" s="4" t="n">
        <f aca="false">rittenfreddie[[#This Row],[Batt.perc.vertrek]]-rittenfreddie[[#This Row],[Batt.perc.aankomst]]</f>
        <v>50</v>
      </c>
      <c r="N972" s="25" t="n">
        <f aca="false">rittenfreddie[[#This Row],[Gereden kilometers]]/rittenfreddie[[#This Row],[Batt.perc.verbruikt]]</f>
        <v>0.8</v>
      </c>
      <c r="O972" s="6" t="s">
        <v>21</v>
      </c>
      <c r="P972" s="6" t="s">
        <v>36</v>
      </c>
      <c r="Q97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3" customFormat="false" ht="13.8" hidden="false" customHeight="false" outlineLevel="0" collapsed="false">
      <c r="A973" s="0" t="n">
        <v>972</v>
      </c>
      <c r="B973" s="1" t="n">
        <v>45190</v>
      </c>
      <c r="C973" s="2" t="n">
        <f aca="false">YEAR(B973)</f>
        <v>2023</v>
      </c>
      <c r="D973" s="2" t="n">
        <f aca="false">WEEKNUM(B973,1)</f>
        <v>38</v>
      </c>
      <c r="E973" s="16" t="s">
        <v>17</v>
      </c>
      <c r="F973" s="0" t="s">
        <v>18</v>
      </c>
      <c r="G973" s="3" t="n">
        <v>30226</v>
      </c>
      <c r="H973" s="3" t="n">
        <v>30261</v>
      </c>
      <c r="I973" s="4" t="n">
        <f aca="false">H973-G973</f>
        <v>35</v>
      </c>
      <c r="J973" s="4" t="n">
        <v>18</v>
      </c>
      <c r="K973" s="4" t="n">
        <v>50</v>
      </c>
      <c r="L973" s="4" t="n">
        <v>14</v>
      </c>
      <c r="M973" s="4" t="n">
        <f aca="false">rittenfreddie[[#This Row],[Batt.perc.vertrek]]-rittenfreddie[[#This Row],[Batt.perc.aankomst]]</f>
        <v>36</v>
      </c>
      <c r="N973" s="25" t="n">
        <f aca="false">rittenfreddie[[#This Row],[Gereden kilometers]]/rittenfreddie[[#This Row],[Batt.perc.verbruikt]]</f>
        <v>0.972222222222222</v>
      </c>
      <c r="O973" s="6" t="s">
        <v>21</v>
      </c>
      <c r="P973" s="6" t="s">
        <v>36</v>
      </c>
      <c r="Q97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4" customFormat="false" ht="13.8" hidden="false" customHeight="false" outlineLevel="0" collapsed="false">
      <c r="A974" s="0" t="n">
        <v>973</v>
      </c>
      <c r="B974" s="1" t="n">
        <v>45190</v>
      </c>
      <c r="C974" s="2" t="n">
        <f aca="false">YEAR(B974)</f>
        <v>2023</v>
      </c>
      <c r="D974" s="2" t="n">
        <f aca="false">WEEKNUM(B974,1)</f>
        <v>38</v>
      </c>
      <c r="E974" s="16" t="s">
        <v>18</v>
      </c>
      <c r="F974" s="0" t="s">
        <v>17</v>
      </c>
      <c r="G974" s="3" t="n">
        <v>30261</v>
      </c>
      <c r="H974" s="3" t="n">
        <v>30296</v>
      </c>
      <c r="I974" s="4" t="n">
        <f aca="false">H974-G974</f>
        <v>35</v>
      </c>
      <c r="J974" s="4" t="n">
        <v>14</v>
      </c>
      <c r="K974" s="4" t="n">
        <v>100</v>
      </c>
      <c r="L974" s="4" t="n">
        <v>60</v>
      </c>
      <c r="M974" s="4" t="n">
        <f aca="false">rittenfreddie[[#This Row],[Batt.perc.vertrek]]-rittenfreddie[[#This Row],[Batt.perc.aankomst]]</f>
        <v>40</v>
      </c>
      <c r="N974" s="25" t="n">
        <f aca="false">rittenfreddie[[#This Row],[Gereden kilometers]]/rittenfreddie[[#This Row],[Batt.perc.verbruikt]]</f>
        <v>0.875</v>
      </c>
      <c r="O974" s="6" t="s">
        <v>21</v>
      </c>
      <c r="P974" s="6" t="s">
        <v>36</v>
      </c>
      <c r="Q97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5" customFormat="false" ht="13.8" hidden="false" customHeight="false" outlineLevel="0" collapsed="false">
      <c r="A975" s="0" t="n">
        <v>974</v>
      </c>
      <c r="B975" s="1" t="n">
        <v>45191</v>
      </c>
      <c r="C975" s="2" t="n">
        <f aca="false">YEAR(B975)</f>
        <v>2023</v>
      </c>
      <c r="D975" s="2" t="n">
        <f aca="false">WEEKNUM(B975,1)</f>
        <v>38</v>
      </c>
      <c r="E975" s="16" t="s">
        <v>17</v>
      </c>
      <c r="F975" s="0" t="s">
        <v>18</v>
      </c>
      <c r="G975" s="3" t="n">
        <v>30296</v>
      </c>
      <c r="H975" s="3" t="n">
        <v>30332</v>
      </c>
      <c r="I975" s="4" t="n">
        <f aca="false">H975-G975</f>
        <v>36</v>
      </c>
      <c r="J975" s="4" t="n">
        <v>13</v>
      </c>
      <c r="K975" s="4" t="n">
        <v>60</v>
      </c>
      <c r="L975" s="4" t="n">
        <v>20</v>
      </c>
      <c r="M975" s="4" t="n">
        <f aca="false">rittenfreddie[[#This Row],[Batt.perc.vertrek]]-rittenfreddie[[#This Row],[Batt.perc.aankomst]]</f>
        <v>40</v>
      </c>
      <c r="N975" s="25" t="n">
        <f aca="false">rittenfreddie[[#This Row],[Gereden kilometers]]/rittenfreddie[[#This Row],[Batt.perc.verbruikt]]</f>
        <v>0.9</v>
      </c>
      <c r="O975" s="6" t="s">
        <v>21</v>
      </c>
      <c r="P975" s="6" t="s">
        <v>36</v>
      </c>
      <c r="Q97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6" customFormat="false" ht="13.8" hidden="false" customHeight="false" outlineLevel="0" collapsed="false">
      <c r="A976" s="0" t="n">
        <v>975</v>
      </c>
      <c r="B976" s="1" t="n">
        <v>45191</v>
      </c>
      <c r="C976" s="2" t="n">
        <f aca="false">YEAR(B976)</f>
        <v>2023</v>
      </c>
      <c r="D976" s="2" t="n">
        <f aca="false">WEEKNUM(B976,1)</f>
        <v>38</v>
      </c>
      <c r="E976" s="16" t="s">
        <v>18</v>
      </c>
      <c r="F976" s="0" t="s">
        <v>17</v>
      </c>
      <c r="G976" s="3" t="n">
        <v>30332</v>
      </c>
      <c r="H976" s="3" t="n">
        <v>30367</v>
      </c>
      <c r="I976" s="4" t="n">
        <f aca="false">H976-G976</f>
        <v>35</v>
      </c>
      <c r="J976" s="4" t="n">
        <v>16</v>
      </c>
      <c r="K976" s="4" t="n">
        <v>100</v>
      </c>
      <c r="L976" s="4" t="n">
        <v>62</v>
      </c>
      <c r="M976" s="4" t="n">
        <f aca="false">rittenfreddie[[#This Row],[Batt.perc.vertrek]]-rittenfreddie[[#This Row],[Batt.perc.aankomst]]</f>
        <v>38</v>
      </c>
      <c r="N976" s="25" t="n">
        <f aca="false">rittenfreddie[[#This Row],[Gereden kilometers]]/rittenfreddie[[#This Row],[Batt.perc.verbruikt]]</f>
        <v>0.921052631578947</v>
      </c>
      <c r="O976" s="6" t="s">
        <v>21</v>
      </c>
      <c r="P976" s="6" t="s">
        <v>36</v>
      </c>
      <c r="Q97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7" customFormat="false" ht="13.8" hidden="false" customHeight="false" outlineLevel="0" collapsed="false">
      <c r="A977" s="0" t="n">
        <v>976</v>
      </c>
      <c r="B977" s="1" t="n">
        <v>45194</v>
      </c>
      <c r="C977" s="2" t="n">
        <f aca="false">YEAR(B977)</f>
        <v>2023</v>
      </c>
      <c r="D977" s="2" t="n">
        <f aca="false">WEEKNUM(B977,1)</f>
        <v>39</v>
      </c>
      <c r="E977" s="16" t="s">
        <v>17</v>
      </c>
      <c r="F977" s="0" t="s">
        <v>18</v>
      </c>
      <c r="G977" s="3" t="n">
        <v>30367</v>
      </c>
      <c r="H977" s="3" t="n">
        <v>30402</v>
      </c>
      <c r="I977" s="4" t="n">
        <f aca="false">H977-G977</f>
        <v>35</v>
      </c>
      <c r="J977" s="4" t="n">
        <v>12</v>
      </c>
      <c r="K977" s="4" t="n">
        <v>62</v>
      </c>
      <c r="L977" s="4" t="n">
        <v>22</v>
      </c>
      <c r="M977" s="4" t="n">
        <f aca="false">rittenfreddie[[#This Row],[Batt.perc.vertrek]]-rittenfreddie[[#This Row],[Batt.perc.aankomst]]</f>
        <v>40</v>
      </c>
      <c r="N977" s="25" t="n">
        <f aca="false">rittenfreddie[[#This Row],[Gereden kilometers]]/rittenfreddie[[#This Row],[Batt.perc.verbruikt]]</f>
        <v>0.875</v>
      </c>
      <c r="O977" s="6" t="s">
        <v>21</v>
      </c>
      <c r="P977" s="6" t="s">
        <v>36</v>
      </c>
      <c r="Q97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8" customFormat="false" ht="13.8" hidden="false" customHeight="false" outlineLevel="0" collapsed="false">
      <c r="A978" s="0" t="n">
        <v>977</v>
      </c>
      <c r="B978" s="1" t="n">
        <v>45194</v>
      </c>
      <c r="C978" s="2" t="n">
        <f aca="false">YEAR(B978)</f>
        <v>2023</v>
      </c>
      <c r="D978" s="2" t="n">
        <f aca="false">WEEKNUM(B978,1)</f>
        <v>39</v>
      </c>
      <c r="E978" s="16" t="s">
        <v>18</v>
      </c>
      <c r="F978" s="0" t="s">
        <v>17</v>
      </c>
      <c r="G978" s="3" t="n">
        <v>30402</v>
      </c>
      <c r="H978" s="3" t="n">
        <v>30437</v>
      </c>
      <c r="I978" s="4" t="n">
        <f aca="false">H978-G978</f>
        <v>35</v>
      </c>
      <c r="J978" s="4" t="n">
        <v>21</v>
      </c>
      <c r="K978" s="4" t="n">
        <v>100</v>
      </c>
      <c r="L978" s="4" t="n">
        <v>61</v>
      </c>
      <c r="M978" s="4" t="n">
        <f aca="false">rittenfreddie[[#This Row],[Batt.perc.vertrek]]-rittenfreddie[[#This Row],[Batt.perc.aankomst]]</f>
        <v>39</v>
      </c>
      <c r="N978" s="25" t="n">
        <f aca="false">rittenfreddie[[#This Row],[Gereden kilometers]]/rittenfreddie[[#This Row],[Batt.perc.verbruikt]]</f>
        <v>0.897435897435898</v>
      </c>
      <c r="O978" s="6" t="s">
        <v>21</v>
      </c>
      <c r="P978" s="6" t="s">
        <v>36</v>
      </c>
      <c r="Q97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79" customFormat="false" ht="13.8" hidden="false" customHeight="false" outlineLevel="0" collapsed="false">
      <c r="A979" s="0" t="n">
        <v>978</v>
      </c>
      <c r="B979" s="1" t="n">
        <v>45195</v>
      </c>
      <c r="C979" s="2" t="n">
        <f aca="false">YEAR(B979)</f>
        <v>2023</v>
      </c>
      <c r="D979" s="2" t="n">
        <f aca="false">WEEKNUM(B979,1)</f>
        <v>39</v>
      </c>
      <c r="E979" s="16" t="s">
        <v>17</v>
      </c>
      <c r="F979" s="0" t="s">
        <v>18</v>
      </c>
      <c r="G979" s="3" t="n">
        <v>30437</v>
      </c>
      <c r="H979" s="3" t="n">
        <v>30473</v>
      </c>
      <c r="I979" s="4" t="n">
        <f aca="false">H979-G979</f>
        <v>36</v>
      </c>
      <c r="J979" s="4" t="n">
        <v>11</v>
      </c>
      <c r="K979" s="4" t="n">
        <v>61</v>
      </c>
      <c r="L979" s="4" t="n">
        <v>20</v>
      </c>
      <c r="M979" s="4" t="n">
        <f aca="false">rittenfreddie[[#This Row],[Batt.perc.vertrek]]-rittenfreddie[[#This Row],[Batt.perc.aankomst]]</f>
        <v>41</v>
      </c>
      <c r="N979" s="25" t="n">
        <f aca="false">rittenfreddie[[#This Row],[Gereden kilometers]]/rittenfreddie[[#This Row],[Batt.perc.verbruikt]]</f>
        <v>0.878048780487805</v>
      </c>
      <c r="O979" s="6" t="s">
        <v>21</v>
      </c>
      <c r="P979" s="6" t="s">
        <v>36</v>
      </c>
      <c r="Q97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0" customFormat="false" ht="13.8" hidden="false" customHeight="false" outlineLevel="0" collapsed="false">
      <c r="A980" s="0" t="n">
        <v>979</v>
      </c>
      <c r="B980" s="1" t="n">
        <v>45195</v>
      </c>
      <c r="C980" s="2" t="n">
        <f aca="false">YEAR(B980)</f>
        <v>2023</v>
      </c>
      <c r="D980" s="2" t="n">
        <f aca="false">WEEKNUM(B980,1)</f>
        <v>39</v>
      </c>
      <c r="E980" s="16" t="s">
        <v>18</v>
      </c>
      <c r="F980" s="0" t="s">
        <v>17</v>
      </c>
      <c r="G980" s="3" t="n">
        <v>30473</v>
      </c>
      <c r="H980" s="3" t="n">
        <v>30508</v>
      </c>
      <c r="I980" s="4" t="n">
        <f aca="false">H980-G980</f>
        <v>35</v>
      </c>
      <c r="J980" s="4" t="n">
        <v>20</v>
      </c>
      <c r="K980" s="4" t="n">
        <v>100</v>
      </c>
      <c r="L980" s="4" t="n">
        <v>61</v>
      </c>
      <c r="M980" s="4" t="n">
        <f aca="false">rittenfreddie[[#This Row],[Batt.perc.vertrek]]-rittenfreddie[[#This Row],[Batt.perc.aankomst]]</f>
        <v>39</v>
      </c>
      <c r="N980" s="25" t="n">
        <f aca="false">rittenfreddie[[#This Row],[Gereden kilometers]]/rittenfreddie[[#This Row],[Batt.perc.verbruikt]]</f>
        <v>0.897435897435898</v>
      </c>
      <c r="O980" s="6" t="s">
        <v>21</v>
      </c>
      <c r="P980" s="6" t="s">
        <v>36</v>
      </c>
      <c r="Q98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1" customFormat="false" ht="13.8" hidden="false" customHeight="false" outlineLevel="0" collapsed="false">
      <c r="A981" s="0" t="n">
        <v>980</v>
      </c>
      <c r="B981" s="1" t="n">
        <v>45196</v>
      </c>
      <c r="C981" s="2" t="n">
        <f aca="false">YEAR(B981)</f>
        <v>2023</v>
      </c>
      <c r="D981" s="2" t="n">
        <f aca="false">WEEKNUM(B981,1)</f>
        <v>39</v>
      </c>
      <c r="E981" s="16" t="s">
        <v>17</v>
      </c>
      <c r="F981" s="0" t="s">
        <v>18</v>
      </c>
      <c r="G981" s="3" t="n">
        <v>30508</v>
      </c>
      <c r="H981" s="3" t="n">
        <v>30543</v>
      </c>
      <c r="I981" s="4" t="n">
        <f aca="false">H981-G981</f>
        <v>35</v>
      </c>
      <c r="J981" s="4" t="n">
        <v>11</v>
      </c>
      <c r="K981" s="4" t="n">
        <v>61</v>
      </c>
      <c r="L981" s="4" t="n">
        <v>20</v>
      </c>
      <c r="M981" s="4" t="n">
        <f aca="false">rittenfreddie[[#This Row],[Batt.perc.vertrek]]-rittenfreddie[[#This Row],[Batt.perc.aankomst]]</f>
        <v>41</v>
      </c>
      <c r="N981" s="25" t="n">
        <f aca="false">rittenfreddie[[#This Row],[Gereden kilometers]]/rittenfreddie[[#This Row],[Batt.perc.verbruikt]]</f>
        <v>0.853658536585366</v>
      </c>
      <c r="O981" s="6" t="s">
        <v>21</v>
      </c>
      <c r="P981" s="6" t="s">
        <v>36</v>
      </c>
      <c r="Q98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2" customFormat="false" ht="13.8" hidden="false" customHeight="false" outlineLevel="0" collapsed="false">
      <c r="A982" s="0" t="n">
        <v>981</v>
      </c>
      <c r="B982" s="1" t="n">
        <v>45196</v>
      </c>
      <c r="C982" s="2" t="n">
        <f aca="false">YEAR(B982)</f>
        <v>2023</v>
      </c>
      <c r="D982" s="2" t="n">
        <f aca="false">WEEKNUM(B982,1)</f>
        <v>39</v>
      </c>
      <c r="E982" s="16" t="s">
        <v>18</v>
      </c>
      <c r="F982" s="0" t="s">
        <v>17</v>
      </c>
      <c r="G982" s="3" t="n">
        <v>30543</v>
      </c>
      <c r="H982" s="3" t="n">
        <v>30580</v>
      </c>
      <c r="I982" s="4" t="n">
        <f aca="false">H982-G982</f>
        <v>37</v>
      </c>
      <c r="J982" s="4" t="n">
        <v>18</v>
      </c>
      <c r="K982" s="4" t="n">
        <v>100</v>
      </c>
      <c r="L982" s="4" t="n">
        <v>62</v>
      </c>
      <c r="M982" s="4" t="n">
        <f aca="false">rittenfreddie[[#This Row],[Batt.perc.vertrek]]-rittenfreddie[[#This Row],[Batt.perc.aankomst]]</f>
        <v>38</v>
      </c>
      <c r="N982" s="25" t="n">
        <f aca="false">rittenfreddie[[#This Row],[Gereden kilometers]]/rittenfreddie[[#This Row],[Batt.perc.verbruikt]]</f>
        <v>0.973684210526316</v>
      </c>
      <c r="O982" s="6" t="s">
        <v>21</v>
      </c>
      <c r="P982" s="6" t="s">
        <v>36</v>
      </c>
      <c r="Q98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3" customFormat="false" ht="13.8" hidden="false" customHeight="false" outlineLevel="0" collapsed="false">
      <c r="A983" s="0" t="n">
        <v>982</v>
      </c>
      <c r="B983" s="1" t="n">
        <v>45197</v>
      </c>
      <c r="C983" s="2" t="n">
        <f aca="false">YEAR(B983)</f>
        <v>2023</v>
      </c>
      <c r="D983" s="2" t="n">
        <f aca="false">WEEKNUM(B983,1)</f>
        <v>39</v>
      </c>
      <c r="E983" s="16" t="s">
        <v>17</v>
      </c>
      <c r="F983" s="0" t="s">
        <v>18</v>
      </c>
      <c r="G983" s="3" t="n">
        <v>30580</v>
      </c>
      <c r="H983" s="3" t="n">
        <v>30615</v>
      </c>
      <c r="I983" s="4" t="n">
        <f aca="false">H983-G983</f>
        <v>35</v>
      </c>
      <c r="J983" s="4" t="n">
        <v>16</v>
      </c>
      <c r="K983" s="4" t="n">
        <v>62</v>
      </c>
      <c r="L983" s="4" t="n">
        <v>25</v>
      </c>
      <c r="M983" s="4" t="n">
        <f aca="false">rittenfreddie[[#This Row],[Batt.perc.vertrek]]-rittenfreddie[[#This Row],[Batt.perc.aankomst]]</f>
        <v>37</v>
      </c>
      <c r="N983" s="25" t="n">
        <f aca="false">rittenfreddie[[#This Row],[Gereden kilometers]]/rittenfreddie[[#This Row],[Batt.perc.verbruikt]]</f>
        <v>0.945945945945946</v>
      </c>
      <c r="O983" s="6" t="s">
        <v>21</v>
      </c>
      <c r="P983" s="6" t="s">
        <v>36</v>
      </c>
      <c r="Q98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4" customFormat="false" ht="13.8" hidden="false" customHeight="false" outlineLevel="0" collapsed="false">
      <c r="A984" s="0" t="n">
        <v>983</v>
      </c>
      <c r="B984" s="1" t="n">
        <v>45197</v>
      </c>
      <c r="C984" s="2" t="n">
        <f aca="false">YEAR(B984)</f>
        <v>2023</v>
      </c>
      <c r="D984" s="2" t="n">
        <f aca="false">WEEKNUM(B984,1)</f>
        <v>39</v>
      </c>
      <c r="E984" s="16" t="s">
        <v>18</v>
      </c>
      <c r="F984" s="0" t="s">
        <v>17</v>
      </c>
      <c r="G984" s="3" t="n">
        <v>30615</v>
      </c>
      <c r="H984" s="3" t="n">
        <v>30650</v>
      </c>
      <c r="I984" s="4" t="n">
        <f aca="false">H984-G984</f>
        <v>35</v>
      </c>
      <c r="J984" s="4" t="n">
        <v>19</v>
      </c>
      <c r="K984" s="4" t="n">
        <v>100</v>
      </c>
      <c r="L984" s="4" t="n">
        <v>63</v>
      </c>
      <c r="M984" s="4" t="n">
        <f aca="false">rittenfreddie[[#This Row],[Batt.perc.vertrek]]-rittenfreddie[[#This Row],[Batt.perc.aankomst]]</f>
        <v>37</v>
      </c>
      <c r="N984" s="25" t="n">
        <f aca="false">rittenfreddie[[#This Row],[Gereden kilometers]]/rittenfreddie[[#This Row],[Batt.perc.verbruikt]]</f>
        <v>0.945945945945946</v>
      </c>
      <c r="O984" s="6" t="s">
        <v>21</v>
      </c>
      <c r="P984" s="6" t="s">
        <v>36</v>
      </c>
      <c r="Q98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5" customFormat="false" ht="13.8" hidden="false" customHeight="false" outlineLevel="0" collapsed="false">
      <c r="A985" s="0" t="n">
        <v>984</v>
      </c>
      <c r="B985" s="1" t="n">
        <v>45198</v>
      </c>
      <c r="C985" s="2" t="n">
        <f aca="false">YEAR(B985)</f>
        <v>2023</v>
      </c>
      <c r="D985" s="2" t="n">
        <f aca="false">WEEKNUM(B985,1)</f>
        <v>39</v>
      </c>
      <c r="E985" s="16" t="s">
        <v>17</v>
      </c>
      <c r="F985" s="0" t="s">
        <v>18</v>
      </c>
      <c r="G985" s="3" t="n">
        <v>30650</v>
      </c>
      <c r="H985" s="3" t="n">
        <v>30685</v>
      </c>
      <c r="I985" s="4" t="n">
        <f aca="false">H985-G985</f>
        <v>35</v>
      </c>
      <c r="J985" s="4" t="n">
        <v>18</v>
      </c>
      <c r="K985" s="4" t="n">
        <v>63</v>
      </c>
      <c r="L985" s="4" t="n">
        <v>26</v>
      </c>
      <c r="M985" s="4" t="n">
        <f aca="false">rittenfreddie[[#This Row],[Batt.perc.vertrek]]-rittenfreddie[[#This Row],[Batt.perc.aankomst]]</f>
        <v>37</v>
      </c>
      <c r="N985" s="25" t="n">
        <f aca="false">rittenfreddie[[#This Row],[Gereden kilometers]]/rittenfreddie[[#This Row],[Batt.perc.verbruikt]]</f>
        <v>0.945945945945946</v>
      </c>
      <c r="O985" s="6" t="s">
        <v>21</v>
      </c>
      <c r="P985" s="6" t="s">
        <v>36</v>
      </c>
      <c r="Q98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6" customFormat="false" ht="13.8" hidden="false" customHeight="false" outlineLevel="0" collapsed="false">
      <c r="A986" s="0" t="n">
        <v>985</v>
      </c>
      <c r="B986" s="1" t="n">
        <v>45198</v>
      </c>
      <c r="C986" s="2" t="n">
        <f aca="false">YEAR(B986)</f>
        <v>2023</v>
      </c>
      <c r="D986" s="2" t="n">
        <f aca="false">WEEKNUM(B986,1)</f>
        <v>39</v>
      </c>
      <c r="E986" s="16" t="s">
        <v>18</v>
      </c>
      <c r="F986" s="0" t="s">
        <v>17</v>
      </c>
      <c r="G986" s="3" t="n">
        <v>30685</v>
      </c>
      <c r="H986" s="3" t="n">
        <v>30719</v>
      </c>
      <c r="I986" s="4" t="n">
        <f aca="false">H986-G986</f>
        <v>34</v>
      </c>
      <c r="J986" s="4" t="n">
        <v>17</v>
      </c>
      <c r="K986" s="4" t="n">
        <v>100</v>
      </c>
      <c r="L986" s="4" t="n">
        <v>63</v>
      </c>
      <c r="M986" s="4" t="n">
        <f aca="false">rittenfreddie[[#This Row],[Batt.perc.vertrek]]-rittenfreddie[[#This Row],[Batt.perc.aankomst]]</f>
        <v>37</v>
      </c>
      <c r="N986" s="25" t="n">
        <f aca="false">rittenfreddie[[#This Row],[Gereden kilometers]]/rittenfreddie[[#This Row],[Batt.perc.verbruikt]]</f>
        <v>0.918918918918919</v>
      </c>
      <c r="O986" s="6" t="s">
        <v>21</v>
      </c>
      <c r="P986" s="6" t="s">
        <v>36</v>
      </c>
      <c r="Q98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7" customFormat="false" ht="13.8" hidden="false" customHeight="false" outlineLevel="0" collapsed="false">
      <c r="A987" s="0" t="n">
        <v>986</v>
      </c>
      <c r="B987" s="1" t="n">
        <v>45201</v>
      </c>
      <c r="C987" s="2" t="n">
        <f aca="false">YEAR(B987)</f>
        <v>2023</v>
      </c>
      <c r="D987" s="2" t="n">
        <f aca="false">WEEKNUM(B987,1)</f>
        <v>40</v>
      </c>
      <c r="E987" s="16" t="s">
        <v>17</v>
      </c>
      <c r="F987" s="0" t="s">
        <v>18</v>
      </c>
      <c r="G987" s="3" t="n">
        <v>30719</v>
      </c>
      <c r="H987" s="3" t="n">
        <v>30755</v>
      </c>
      <c r="I987" s="4" t="n">
        <f aca="false">H987-G987</f>
        <v>36</v>
      </c>
      <c r="J987" s="4" t="n">
        <v>16</v>
      </c>
      <c r="K987" s="4" t="n">
        <v>63</v>
      </c>
      <c r="L987" s="4" t="n">
        <v>25</v>
      </c>
      <c r="M987" s="4" t="n">
        <f aca="false">rittenfreddie[[#This Row],[Batt.perc.vertrek]]-rittenfreddie[[#This Row],[Batt.perc.aankomst]]</f>
        <v>38</v>
      </c>
      <c r="N987" s="25" t="n">
        <f aca="false">rittenfreddie[[#This Row],[Gereden kilometers]]/rittenfreddie[[#This Row],[Batt.perc.verbruikt]]</f>
        <v>0.947368421052632</v>
      </c>
      <c r="O987" s="6" t="s">
        <v>21</v>
      </c>
      <c r="P987" s="6" t="s">
        <v>36</v>
      </c>
      <c r="Q98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8" customFormat="false" ht="13.8" hidden="false" customHeight="false" outlineLevel="0" collapsed="false">
      <c r="A988" s="0" t="n">
        <v>987</v>
      </c>
      <c r="B988" s="1" t="n">
        <v>45201</v>
      </c>
      <c r="C988" s="2" t="n">
        <f aca="false">YEAR(B988)</f>
        <v>2023</v>
      </c>
      <c r="D988" s="2" t="n">
        <f aca="false">WEEKNUM(B988,1)</f>
        <v>40</v>
      </c>
      <c r="E988" s="16" t="s">
        <v>18</v>
      </c>
      <c r="F988" s="0" t="s">
        <v>17</v>
      </c>
      <c r="G988" s="3" t="n">
        <v>30755</v>
      </c>
      <c r="H988" s="3" t="n">
        <v>30791</v>
      </c>
      <c r="I988" s="4" t="n">
        <f aca="false">H988-G988</f>
        <v>36</v>
      </c>
      <c r="J988" s="4" t="n">
        <v>21</v>
      </c>
      <c r="K988" s="4" t="n">
        <v>100</v>
      </c>
      <c r="L988" s="4" t="n">
        <v>61</v>
      </c>
      <c r="M988" s="4" t="n">
        <f aca="false">rittenfreddie[[#This Row],[Batt.perc.vertrek]]-rittenfreddie[[#This Row],[Batt.perc.aankomst]]</f>
        <v>39</v>
      </c>
      <c r="N988" s="25" t="n">
        <f aca="false">rittenfreddie[[#This Row],[Gereden kilometers]]/rittenfreddie[[#This Row],[Batt.perc.verbruikt]]</f>
        <v>0.923076923076923</v>
      </c>
      <c r="O988" s="6" t="s">
        <v>21</v>
      </c>
      <c r="P988" s="6" t="s">
        <v>36</v>
      </c>
      <c r="Q98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89" customFormat="false" ht="13.8" hidden="false" customHeight="false" outlineLevel="0" collapsed="false">
      <c r="A989" s="0" t="n">
        <v>988</v>
      </c>
      <c r="B989" s="1" t="n">
        <v>45202</v>
      </c>
      <c r="C989" s="2" t="n">
        <f aca="false">YEAR(B989)</f>
        <v>2023</v>
      </c>
      <c r="D989" s="2" t="n">
        <f aca="false">WEEKNUM(B989,1)</f>
        <v>40</v>
      </c>
      <c r="E989" s="16" t="s">
        <v>17</v>
      </c>
      <c r="F989" s="0" t="s">
        <v>18</v>
      </c>
      <c r="G989" s="3" t="n">
        <v>163605</v>
      </c>
      <c r="H989" s="3" t="n">
        <v>163637</v>
      </c>
      <c r="I989" s="4" t="n">
        <f aca="false">H989-G989</f>
        <v>32</v>
      </c>
      <c r="N989" s="25"/>
      <c r="O989" s="6" t="s">
        <v>19</v>
      </c>
      <c r="P989" s="6" t="s">
        <v>36</v>
      </c>
      <c r="Q989" s="6" t="s">
        <v>35</v>
      </c>
    </row>
    <row r="990" customFormat="false" ht="13.8" hidden="false" customHeight="false" outlineLevel="0" collapsed="false">
      <c r="A990" s="0" t="n">
        <v>989</v>
      </c>
      <c r="B990" s="1" t="n">
        <v>45202</v>
      </c>
      <c r="C990" s="2" t="n">
        <f aca="false">YEAR(B990)</f>
        <v>2023</v>
      </c>
      <c r="D990" s="2" t="n">
        <f aca="false">WEEKNUM(B990,1)</f>
        <v>40</v>
      </c>
      <c r="E990" s="16" t="s">
        <v>18</v>
      </c>
      <c r="F990" s="0" t="s">
        <v>17</v>
      </c>
      <c r="G990" s="3" t="n">
        <v>163637</v>
      </c>
      <c r="H990" s="3" t="n">
        <v>163669</v>
      </c>
      <c r="I990" s="4" t="n">
        <f aca="false">H990-G990</f>
        <v>32</v>
      </c>
      <c r="N990" s="25"/>
      <c r="O990" s="6" t="s">
        <v>19</v>
      </c>
      <c r="P990" s="6" t="s">
        <v>36</v>
      </c>
      <c r="Q990" s="6" t="s">
        <v>35</v>
      </c>
    </row>
    <row r="991" customFormat="false" ht="13.8" hidden="false" customHeight="false" outlineLevel="0" collapsed="false">
      <c r="A991" s="0" t="n">
        <v>990</v>
      </c>
      <c r="B991" s="1" t="n">
        <v>45203</v>
      </c>
      <c r="C991" s="2" t="n">
        <f aca="false">YEAR(B991)</f>
        <v>2023</v>
      </c>
      <c r="D991" s="2" t="n">
        <f aca="false">WEEKNUM(B991,1)</f>
        <v>40</v>
      </c>
      <c r="E991" s="16" t="s">
        <v>17</v>
      </c>
      <c r="F991" s="0" t="s">
        <v>18</v>
      </c>
      <c r="G991" s="3" t="n">
        <v>30791</v>
      </c>
      <c r="H991" s="3" t="n">
        <v>30826</v>
      </c>
      <c r="I991" s="4" t="n">
        <f aca="false">H991-G991</f>
        <v>35</v>
      </c>
      <c r="J991" s="4" t="n">
        <v>12</v>
      </c>
      <c r="K991" s="4" t="n">
        <v>61</v>
      </c>
      <c r="L991" s="4" t="n">
        <v>18</v>
      </c>
      <c r="M991" s="4" t="n">
        <f aca="false">rittenfreddie[[#This Row],[Batt.perc.vertrek]]-rittenfreddie[[#This Row],[Batt.perc.aankomst]]</f>
        <v>43</v>
      </c>
      <c r="N991" s="25" t="n">
        <f aca="false">rittenfreddie[[#This Row],[Gereden kilometers]]/rittenfreddie[[#This Row],[Batt.perc.verbruikt]]</f>
        <v>0.813953488372093</v>
      </c>
      <c r="O991" s="6" t="s">
        <v>21</v>
      </c>
      <c r="P991" s="6" t="s">
        <v>36</v>
      </c>
      <c r="Q99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2" customFormat="false" ht="13.8" hidden="false" customHeight="false" outlineLevel="0" collapsed="false">
      <c r="A992" s="0" t="n">
        <v>991</v>
      </c>
      <c r="B992" s="1" t="n">
        <v>45203</v>
      </c>
      <c r="C992" s="2" t="n">
        <f aca="false">YEAR(B992)</f>
        <v>2023</v>
      </c>
      <c r="D992" s="2" t="n">
        <f aca="false">WEEKNUM(B992,1)</f>
        <v>40</v>
      </c>
      <c r="E992" s="16" t="s">
        <v>18</v>
      </c>
      <c r="F992" s="0" t="s">
        <v>17</v>
      </c>
      <c r="G992" s="3" t="n">
        <v>30826</v>
      </c>
      <c r="H992" s="3" t="n">
        <v>30862</v>
      </c>
      <c r="I992" s="4" t="n">
        <f aca="false">H992-G992</f>
        <v>36</v>
      </c>
      <c r="J992" s="4" t="n">
        <v>16</v>
      </c>
      <c r="K992" s="4" t="n">
        <v>100</v>
      </c>
      <c r="L992" s="4" t="n">
        <v>60</v>
      </c>
      <c r="M992" s="4" t="n">
        <f aca="false">rittenfreddie[[#This Row],[Batt.perc.vertrek]]-rittenfreddie[[#This Row],[Batt.perc.aankomst]]</f>
        <v>40</v>
      </c>
      <c r="N992" s="25" t="n">
        <f aca="false">rittenfreddie[[#This Row],[Gereden kilometers]]/rittenfreddie[[#This Row],[Batt.perc.verbruikt]]</f>
        <v>0.9</v>
      </c>
      <c r="O992" s="6" t="s">
        <v>21</v>
      </c>
      <c r="P992" s="6" t="s">
        <v>36</v>
      </c>
      <c r="Q99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3" customFormat="false" ht="13.8" hidden="false" customHeight="false" outlineLevel="0" collapsed="false">
      <c r="A993" s="0" t="n">
        <v>992</v>
      </c>
      <c r="B993" s="1" t="n">
        <v>45204</v>
      </c>
      <c r="C993" s="2" t="n">
        <f aca="false">YEAR(B993)</f>
        <v>2023</v>
      </c>
      <c r="D993" s="2" t="n">
        <f aca="false">WEEKNUM(B993,1)</f>
        <v>40</v>
      </c>
      <c r="E993" s="16" t="s">
        <v>17</v>
      </c>
      <c r="F993" s="0" t="s">
        <v>18</v>
      </c>
      <c r="G993" s="3" t="n">
        <v>163669</v>
      </c>
      <c r="H993" s="3" t="n">
        <v>163701</v>
      </c>
      <c r="I993" s="4" t="n">
        <f aca="false">H993-G993</f>
        <v>32</v>
      </c>
      <c r="N993" s="25"/>
      <c r="O993" s="6" t="s">
        <v>19</v>
      </c>
      <c r="P993" s="6" t="s">
        <v>36</v>
      </c>
      <c r="Q993" s="6" t="str">
        <f aca="false">IF(AND(rittenfreddie[[#This Row],[Vervoersmiddel]]="Super Soco CPx 2021 electrische scooter",rittenfreddie[[#This Row],[Band type]]="Zomer"),"Michelin City Grip 2","Heidenau K66 M+S")</f>
        <v>Heidenau K66 M+S</v>
      </c>
    </row>
    <row r="994" customFormat="false" ht="13.8" hidden="false" customHeight="false" outlineLevel="0" collapsed="false">
      <c r="A994" s="0" t="n">
        <v>993</v>
      </c>
      <c r="B994" s="1" t="n">
        <v>45204</v>
      </c>
      <c r="C994" s="2" t="n">
        <f aca="false">YEAR(B994)</f>
        <v>2023</v>
      </c>
      <c r="D994" s="2" t="n">
        <f aca="false">WEEKNUM(B994,1)</f>
        <v>40</v>
      </c>
      <c r="E994" s="16" t="s">
        <v>18</v>
      </c>
      <c r="F994" s="0" t="s">
        <v>17</v>
      </c>
      <c r="G994" s="3" t="n">
        <v>163701</v>
      </c>
      <c r="H994" s="3" t="n">
        <v>163733</v>
      </c>
      <c r="I994" s="4" t="n">
        <f aca="false">H994-G994</f>
        <v>32</v>
      </c>
      <c r="N994" s="25"/>
      <c r="O994" s="6" t="s">
        <v>19</v>
      </c>
      <c r="P994" s="6" t="s">
        <v>36</v>
      </c>
      <c r="Q994" s="6" t="str">
        <f aca="false">IF(AND(rittenfreddie[[#This Row],[Vervoersmiddel]]="Super Soco CPx 2021 electrische scooter",rittenfreddie[[#This Row],[Band type]]="Zomer"),"Michelin City Grip 2","Heidenau K66 M+S")</f>
        <v>Heidenau K66 M+S</v>
      </c>
    </row>
    <row r="995" customFormat="false" ht="13.8" hidden="false" customHeight="false" outlineLevel="0" collapsed="false">
      <c r="A995" s="0" t="n">
        <v>994</v>
      </c>
      <c r="B995" s="1" t="n">
        <v>45205</v>
      </c>
      <c r="C995" s="2" t="n">
        <f aca="false">YEAR(B995)</f>
        <v>2023</v>
      </c>
      <c r="D995" s="2" t="n">
        <f aca="false">WEEKNUM(B995,1)</f>
        <v>40</v>
      </c>
      <c r="E995" s="16" t="s">
        <v>17</v>
      </c>
      <c r="F995" s="0" t="s">
        <v>18</v>
      </c>
      <c r="G995" s="3" t="n">
        <v>30862</v>
      </c>
      <c r="H995" s="3" t="n">
        <v>30897</v>
      </c>
      <c r="I995" s="4" t="n">
        <f aca="false">H995-G995</f>
        <v>35</v>
      </c>
      <c r="J995" s="4" t="n">
        <v>12</v>
      </c>
      <c r="K995" s="4" t="n">
        <v>60</v>
      </c>
      <c r="L995" s="4" t="n">
        <v>20</v>
      </c>
      <c r="M995" s="4" t="n">
        <f aca="false">rittenfreddie[[#This Row],[Batt.perc.vertrek]]-rittenfreddie[[#This Row],[Batt.perc.aankomst]]</f>
        <v>40</v>
      </c>
      <c r="N995" s="25" t="n">
        <f aca="false">rittenfreddie[[#This Row],[Gereden kilometers]]/rittenfreddie[[#This Row],[Batt.perc.verbruikt]]</f>
        <v>0.875</v>
      </c>
      <c r="O995" s="6" t="s">
        <v>21</v>
      </c>
      <c r="P995" s="6" t="s">
        <v>36</v>
      </c>
      <c r="Q99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6" customFormat="false" ht="13.8" hidden="false" customHeight="false" outlineLevel="0" collapsed="false">
      <c r="A996" s="0" t="n">
        <v>995</v>
      </c>
      <c r="B996" s="1" t="n">
        <v>45205</v>
      </c>
      <c r="C996" s="2" t="n">
        <f aca="false">YEAR(B996)</f>
        <v>2023</v>
      </c>
      <c r="D996" s="2" t="n">
        <f aca="false">WEEKNUM(B996,1)</f>
        <v>40</v>
      </c>
      <c r="E996" s="16" t="s">
        <v>18</v>
      </c>
      <c r="F996" s="0" t="s">
        <v>17</v>
      </c>
      <c r="G996" s="3" t="n">
        <v>30897</v>
      </c>
      <c r="H996" s="3" t="n">
        <v>30935</v>
      </c>
      <c r="I996" s="4" t="n">
        <f aca="false">H996-G996</f>
        <v>38</v>
      </c>
      <c r="J996" s="4" t="n">
        <v>19</v>
      </c>
      <c r="K996" s="4" t="n">
        <v>100</v>
      </c>
      <c r="L996" s="4" t="n">
        <v>56</v>
      </c>
      <c r="M996" s="4" t="n">
        <f aca="false">rittenfreddie[[#This Row],[Batt.perc.vertrek]]-rittenfreddie[[#This Row],[Batt.perc.aankomst]]</f>
        <v>44</v>
      </c>
      <c r="N996" s="25" t="n">
        <f aca="false">rittenfreddie[[#This Row],[Gereden kilometers]]/rittenfreddie[[#This Row],[Batt.perc.verbruikt]]</f>
        <v>0.863636363636364</v>
      </c>
      <c r="O996" s="6" t="s">
        <v>21</v>
      </c>
      <c r="P996" s="6" t="s">
        <v>36</v>
      </c>
      <c r="Q99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7" customFormat="false" ht="13.8" hidden="false" customHeight="false" outlineLevel="0" collapsed="false">
      <c r="A997" s="0" t="n">
        <v>996</v>
      </c>
      <c r="B997" s="1" t="n">
        <v>45207</v>
      </c>
      <c r="C997" s="2" t="n">
        <f aca="false">YEAR(B997)</f>
        <v>2023</v>
      </c>
      <c r="D997" s="2" t="n">
        <f aca="false">WEEKNUM(B997,1)</f>
        <v>41</v>
      </c>
      <c r="E997" s="16" t="s">
        <v>17</v>
      </c>
      <c r="F997" s="0" t="s">
        <v>18</v>
      </c>
      <c r="G997" s="3" t="n">
        <v>30935</v>
      </c>
      <c r="H997" s="3" t="n">
        <v>30972</v>
      </c>
      <c r="I997" s="4" t="n">
        <f aca="false">H997-G997</f>
        <v>37</v>
      </c>
      <c r="J997" s="4" t="n">
        <v>13</v>
      </c>
      <c r="K997" s="4" t="n">
        <v>56</v>
      </c>
      <c r="L997" s="4" t="n">
        <v>13</v>
      </c>
      <c r="M997" s="4" t="n">
        <f aca="false">rittenfreddie[[#This Row],[Batt.perc.vertrek]]-rittenfreddie[[#This Row],[Batt.perc.aankomst]]</f>
        <v>43</v>
      </c>
      <c r="N997" s="25" t="n">
        <f aca="false">rittenfreddie[[#This Row],[Gereden kilometers]]/rittenfreddie[[#This Row],[Batt.perc.verbruikt]]</f>
        <v>0.86046511627907</v>
      </c>
      <c r="O997" s="6" t="s">
        <v>21</v>
      </c>
      <c r="P997" s="6" t="s">
        <v>36</v>
      </c>
      <c r="Q99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8" customFormat="false" ht="13.8" hidden="false" customHeight="false" outlineLevel="0" collapsed="false">
      <c r="A998" s="0" t="n">
        <v>997</v>
      </c>
      <c r="B998" s="1" t="n">
        <v>45207</v>
      </c>
      <c r="C998" s="2" t="n">
        <f aca="false">YEAR(B998)</f>
        <v>2023</v>
      </c>
      <c r="D998" s="2" t="n">
        <f aca="false">WEEKNUM(B998,1)</f>
        <v>41</v>
      </c>
      <c r="E998" s="16" t="s">
        <v>18</v>
      </c>
      <c r="F998" s="0" t="s">
        <v>17</v>
      </c>
      <c r="G998" s="3" t="n">
        <v>30972</v>
      </c>
      <c r="H998" s="3" t="n">
        <v>31006</v>
      </c>
      <c r="I998" s="4" t="n">
        <f aca="false">H998-G998</f>
        <v>34</v>
      </c>
      <c r="J998" s="4" t="n">
        <v>14</v>
      </c>
      <c r="K998" s="4" t="n">
        <v>100</v>
      </c>
      <c r="L998" s="4" t="n">
        <v>62</v>
      </c>
      <c r="M998" s="4" t="n">
        <f aca="false">rittenfreddie[[#This Row],[Batt.perc.vertrek]]-rittenfreddie[[#This Row],[Batt.perc.aankomst]]</f>
        <v>38</v>
      </c>
      <c r="N998" s="25" t="n">
        <f aca="false">rittenfreddie[[#This Row],[Gereden kilometers]]/rittenfreddie[[#This Row],[Batt.perc.verbruikt]]</f>
        <v>0.894736842105263</v>
      </c>
      <c r="O998" s="6" t="s">
        <v>21</v>
      </c>
      <c r="P998" s="6" t="s">
        <v>36</v>
      </c>
      <c r="Q99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999" customFormat="false" ht="13.8" hidden="false" customHeight="false" outlineLevel="0" collapsed="false">
      <c r="A999" s="0" t="n">
        <v>998</v>
      </c>
      <c r="B999" s="1" t="n">
        <v>45208</v>
      </c>
      <c r="C999" s="2" t="n">
        <f aca="false">YEAR(B999)</f>
        <v>2023</v>
      </c>
      <c r="D999" s="2" t="n">
        <f aca="false">WEEKNUM(B999,1)</f>
        <v>41</v>
      </c>
      <c r="E999" s="16" t="s">
        <v>17</v>
      </c>
      <c r="F999" s="0" t="s">
        <v>18</v>
      </c>
      <c r="G999" s="3" t="n">
        <v>31006</v>
      </c>
      <c r="H999" s="3" t="n">
        <v>31041</v>
      </c>
      <c r="I999" s="4" t="n">
        <f aca="false">H999-G999</f>
        <v>35</v>
      </c>
      <c r="J999" s="4" t="n">
        <v>13</v>
      </c>
      <c r="K999" s="4" t="n">
        <v>62</v>
      </c>
      <c r="L999" s="4" t="n">
        <v>20</v>
      </c>
      <c r="M999" s="4" t="n">
        <f aca="false">rittenfreddie[[#This Row],[Batt.perc.vertrek]]-rittenfreddie[[#This Row],[Batt.perc.aankomst]]</f>
        <v>42</v>
      </c>
      <c r="N999" s="25" t="n">
        <f aca="false">rittenfreddie[[#This Row],[Gereden kilometers]]/rittenfreddie[[#This Row],[Batt.perc.verbruikt]]</f>
        <v>0.833333333333333</v>
      </c>
      <c r="O999" s="6" t="s">
        <v>21</v>
      </c>
      <c r="P999" s="6" t="s">
        <v>36</v>
      </c>
      <c r="Q99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0" customFormat="false" ht="13.8" hidden="false" customHeight="false" outlineLevel="0" collapsed="false">
      <c r="A1000" s="0" t="n">
        <v>999</v>
      </c>
      <c r="B1000" s="1" t="n">
        <v>45208</v>
      </c>
      <c r="C1000" s="2" t="n">
        <f aca="false">YEAR(B1000)</f>
        <v>2023</v>
      </c>
      <c r="D1000" s="2" t="n">
        <f aca="false">WEEKNUM(B1000,1)</f>
        <v>41</v>
      </c>
      <c r="E1000" s="16" t="s">
        <v>18</v>
      </c>
      <c r="F1000" s="0" t="s">
        <v>17</v>
      </c>
      <c r="G1000" s="3" t="n">
        <v>31041</v>
      </c>
      <c r="H1000" s="3" t="n">
        <v>31078</v>
      </c>
      <c r="I1000" s="4" t="n">
        <f aca="false">H1000-G1000</f>
        <v>37</v>
      </c>
      <c r="J1000" s="4" t="n">
        <v>17</v>
      </c>
      <c r="K1000" s="4" t="n">
        <v>100</v>
      </c>
      <c r="L1000" s="4" t="n">
        <v>62</v>
      </c>
      <c r="M1000" s="4" t="n">
        <f aca="false">rittenfreddie[[#This Row],[Batt.perc.vertrek]]-rittenfreddie[[#This Row],[Batt.perc.aankomst]]</f>
        <v>38</v>
      </c>
      <c r="N1000" s="25" t="n">
        <f aca="false">rittenfreddie[[#This Row],[Gereden kilometers]]/rittenfreddie[[#This Row],[Batt.perc.verbruikt]]</f>
        <v>0.973684210526316</v>
      </c>
      <c r="O1000" s="6" t="s">
        <v>21</v>
      </c>
      <c r="P1000" s="6" t="s">
        <v>36</v>
      </c>
      <c r="Q100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1" customFormat="false" ht="13.8" hidden="false" customHeight="false" outlineLevel="0" collapsed="false">
      <c r="A1001" s="0" t="n">
        <v>1000</v>
      </c>
      <c r="B1001" s="1" t="n">
        <v>45209</v>
      </c>
      <c r="C1001" s="2" t="n">
        <f aca="false">YEAR(B1001)</f>
        <v>2023</v>
      </c>
      <c r="D1001" s="2" t="n">
        <f aca="false">WEEKNUM(B1001,1)</f>
        <v>41</v>
      </c>
      <c r="E1001" s="16" t="s">
        <v>17</v>
      </c>
      <c r="F1001" s="0" t="s">
        <v>18</v>
      </c>
      <c r="G1001" s="3" t="n">
        <v>31078</v>
      </c>
      <c r="H1001" s="3" t="n">
        <v>31113</v>
      </c>
      <c r="I1001" s="4" t="n">
        <f aca="false">H1001-G1001</f>
        <v>35</v>
      </c>
      <c r="J1001" s="4" t="n">
        <v>13</v>
      </c>
      <c r="K1001" s="4" t="n">
        <v>62</v>
      </c>
      <c r="L1001" s="4" t="n">
        <v>22</v>
      </c>
      <c r="M1001" s="4" t="n">
        <f aca="false">rittenfreddie[[#This Row],[Batt.perc.vertrek]]-rittenfreddie[[#This Row],[Batt.perc.aankomst]]</f>
        <v>40</v>
      </c>
      <c r="N1001" s="25" t="n">
        <f aca="false">rittenfreddie[[#This Row],[Gereden kilometers]]/rittenfreddie[[#This Row],[Batt.perc.verbruikt]]</f>
        <v>0.875</v>
      </c>
      <c r="O1001" s="6" t="s">
        <v>21</v>
      </c>
      <c r="P1001" s="6" t="s">
        <v>36</v>
      </c>
      <c r="Q100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2" customFormat="false" ht="13.8" hidden="false" customHeight="false" outlineLevel="0" collapsed="false">
      <c r="A1002" s="0" t="n">
        <v>1001</v>
      </c>
      <c r="B1002" s="1" t="n">
        <v>45209</v>
      </c>
      <c r="C1002" s="2" t="n">
        <f aca="false">YEAR(B1002)</f>
        <v>2023</v>
      </c>
      <c r="D1002" s="2" t="n">
        <f aca="false">WEEKNUM(B1002,1)</f>
        <v>41</v>
      </c>
      <c r="E1002" s="16" t="s">
        <v>18</v>
      </c>
      <c r="F1002" s="0" t="s">
        <v>17</v>
      </c>
      <c r="G1002" s="3" t="n">
        <v>31113</v>
      </c>
      <c r="H1002" s="3" t="n">
        <v>31153</v>
      </c>
      <c r="I1002" s="4" t="n">
        <f aca="false">H1002-G1002</f>
        <v>40</v>
      </c>
      <c r="J1002" s="4" t="n">
        <v>18</v>
      </c>
      <c r="K1002" s="4" t="n">
        <v>100</v>
      </c>
      <c r="L1002" s="4" t="n">
        <v>56</v>
      </c>
      <c r="M1002" s="4" t="n">
        <f aca="false">rittenfreddie[[#This Row],[Batt.perc.vertrek]]-rittenfreddie[[#This Row],[Batt.perc.aankomst]]</f>
        <v>44</v>
      </c>
      <c r="N1002" s="25" t="n">
        <f aca="false">rittenfreddie[[#This Row],[Gereden kilometers]]/rittenfreddie[[#This Row],[Batt.perc.verbruikt]]</f>
        <v>0.909090909090909</v>
      </c>
      <c r="O1002" s="6" t="s">
        <v>21</v>
      </c>
      <c r="P1002" s="6" t="s">
        <v>36</v>
      </c>
      <c r="Q100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3" customFormat="false" ht="13.8" hidden="false" customHeight="false" outlineLevel="0" collapsed="false">
      <c r="A1003" s="0" t="n">
        <v>1002</v>
      </c>
      <c r="B1003" s="1" t="n">
        <v>45210</v>
      </c>
      <c r="C1003" s="2" t="n">
        <f aca="false">YEAR(B1003)</f>
        <v>2023</v>
      </c>
      <c r="D1003" s="2" t="n">
        <f aca="false">WEEKNUM(B1003,1)</f>
        <v>41</v>
      </c>
      <c r="E1003" s="16" t="s">
        <v>17</v>
      </c>
      <c r="F1003" s="0" t="s">
        <v>18</v>
      </c>
      <c r="G1003" s="3" t="n">
        <v>31153</v>
      </c>
      <c r="H1003" s="3" t="n">
        <v>31190</v>
      </c>
      <c r="I1003" s="4" t="n">
        <f aca="false">H1003-G1003</f>
        <v>37</v>
      </c>
      <c r="J1003" s="4" t="n">
        <v>13</v>
      </c>
      <c r="K1003" s="4" t="n">
        <v>56</v>
      </c>
      <c r="L1003" s="4" t="n">
        <v>15</v>
      </c>
      <c r="M1003" s="4" t="n">
        <f aca="false">rittenfreddie[[#This Row],[Batt.perc.vertrek]]-rittenfreddie[[#This Row],[Batt.perc.aankomst]]</f>
        <v>41</v>
      </c>
      <c r="N1003" s="25" t="n">
        <f aca="false">rittenfreddie[[#This Row],[Gereden kilometers]]/rittenfreddie[[#This Row],[Batt.perc.verbruikt]]</f>
        <v>0.902439024390244</v>
      </c>
      <c r="O1003" s="6" t="s">
        <v>21</v>
      </c>
      <c r="P1003" s="6" t="s">
        <v>36</v>
      </c>
      <c r="Q100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4" customFormat="false" ht="13.8" hidden="false" customHeight="false" outlineLevel="0" collapsed="false">
      <c r="A1004" s="0" t="n">
        <v>1003</v>
      </c>
      <c r="B1004" s="1" t="n">
        <v>45210</v>
      </c>
      <c r="C1004" s="2" t="n">
        <f aca="false">YEAR(B1004)</f>
        <v>2023</v>
      </c>
      <c r="D1004" s="2" t="n">
        <f aca="false">WEEKNUM(B1004,1)</f>
        <v>41</v>
      </c>
      <c r="E1004" s="16" t="s">
        <v>18</v>
      </c>
      <c r="F1004" s="0" t="s">
        <v>17</v>
      </c>
      <c r="G1004" s="3" t="n">
        <v>31190</v>
      </c>
      <c r="H1004" s="3" t="n">
        <v>31224</v>
      </c>
      <c r="I1004" s="4" t="n">
        <f aca="false">H1004-G1004</f>
        <v>34</v>
      </c>
      <c r="J1004" s="4" t="n">
        <v>19</v>
      </c>
      <c r="K1004" s="4" t="n">
        <v>100</v>
      </c>
      <c r="L1004" s="4" t="n">
        <v>60</v>
      </c>
      <c r="M1004" s="4" t="n">
        <f aca="false">rittenfreddie[[#This Row],[Batt.perc.vertrek]]-rittenfreddie[[#This Row],[Batt.perc.aankomst]]</f>
        <v>40</v>
      </c>
      <c r="N1004" s="25" t="n">
        <f aca="false">rittenfreddie[[#This Row],[Gereden kilometers]]/rittenfreddie[[#This Row],[Batt.perc.verbruikt]]</f>
        <v>0.85</v>
      </c>
      <c r="O1004" s="6" t="s">
        <v>21</v>
      </c>
      <c r="P1004" s="6" t="s">
        <v>36</v>
      </c>
      <c r="Q100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5" customFormat="false" ht="13.8" hidden="false" customHeight="false" outlineLevel="0" collapsed="false">
      <c r="A1005" s="0" t="n">
        <v>1004</v>
      </c>
      <c r="B1005" s="1" t="n">
        <v>45215</v>
      </c>
      <c r="C1005" s="2" t="n">
        <f aca="false">YEAR(B1005)</f>
        <v>2023</v>
      </c>
      <c r="D1005" s="2" t="n">
        <f aca="false">WEEKNUM(B1005,1)</f>
        <v>42</v>
      </c>
      <c r="E1005" s="16" t="s">
        <v>17</v>
      </c>
      <c r="F1005" s="0" t="s">
        <v>18</v>
      </c>
      <c r="G1005" s="3" t="n">
        <v>31224</v>
      </c>
      <c r="H1005" s="3" t="n">
        <v>31259</v>
      </c>
      <c r="I1005" s="4" t="n">
        <f aca="false">H1005-G1005</f>
        <v>35</v>
      </c>
      <c r="J1005" s="4" t="n">
        <v>6</v>
      </c>
      <c r="K1005" s="4" t="n">
        <v>60</v>
      </c>
      <c r="L1005" s="4" t="n">
        <v>14</v>
      </c>
      <c r="M1005" s="4" t="n">
        <f aca="false">rittenfreddie[[#This Row],[Batt.perc.vertrek]]-rittenfreddie[[#This Row],[Batt.perc.aankomst]]</f>
        <v>46</v>
      </c>
      <c r="N1005" s="25" t="n">
        <f aca="false">rittenfreddie[[#This Row],[Gereden kilometers]]/rittenfreddie[[#This Row],[Batt.perc.verbruikt]]</f>
        <v>0.760869565217391</v>
      </c>
      <c r="O1005" s="6" t="s">
        <v>21</v>
      </c>
      <c r="P1005" s="6" t="s">
        <v>36</v>
      </c>
      <c r="Q100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6" customFormat="false" ht="13.8" hidden="false" customHeight="false" outlineLevel="0" collapsed="false">
      <c r="A1006" s="0" t="n">
        <v>1005</v>
      </c>
      <c r="B1006" s="1" t="n">
        <v>45215</v>
      </c>
      <c r="C1006" s="2" t="n">
        <f aca="false">YEAR(B1006)</f>
        <v>2023</v>
      </c>
      <c r="D1006" s="2" t="n">
        <f aca="false">WEEKNUM(B1006,1)</f>
        <v>42</v>
      </c>
      <c r="E1006" s="16" t="s">
        <v>18</v>
      </c>
      <c r="F1006" s="0" t="s">
        <v>17</v>
      </c>
      <c r="G1006" s="3" t="n">
        <v>31259</v>
      </c>
      <c r="H1006" s="3" t="n">
        <v>31294</v>
      </c>
      <c r="I1006" s="4" t="n">
        <f aca="false">H1006-G1006</f>
        <v>35</v>
      </c>
      <c r="J1006" s="4" t="n">
        <v>12</v>
      </c>
      <c r="K1006" s="4" t="n">
        <v>100</v>
      </c>
      <c r="L1006" s="4" t="n">
        <v>64</v>
      </c>
      <c r="M1006" s="4" t="n">
        <f aca="false">rittenfreddie[[#This Row],[Batt.perc.vertrek]]-rittenfreddie[[#This Row],[Batt.perc.aankomst]]</f>
        <v>36</v>
      </c>
      <c r="N1006" s="25" t="n">
        <f aca="false">rittenfreddie[[#This Row],[Gereden kilometers]]/rittenfreddie[[#This Row],[Batt.perc.verbruikt]]</f>
        <v>0.972222222222222</v>
      </c>
      <c r="O1006" s="6" t="s">
        <v>21</v>
      </c>
      <c r="P1006" s="6" t="s">
        <v>36</v>
      </c>
      <c r="Q100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7" customFormat="false" ht="13.8" hidden="false" customHeight="false" outlineLevel="0" collapsed="false">
      <c r="A1007" s="0" t="n">
        <v>1006</v>
      </c>
      <c r="B1007" s="1" t="n">
        <v>45216</v>
      </c>
      <c r="C1007" s="2" t="n">
        <f aca="false">YEAR(B1007)</f>
        <v>2023</v>
      </c>
      <c r="D1007" s="2" t="n">
        <f aca="false">WEEKNUM(B1007,1)</f>
        <v>42</v>
      </c>
      <c r="E1007" s="16" t="s">
        <v>17</v>
      </c>
      <c r="F1007" s="0" t="s">
        <v>18</v>
      </c>
      <c r="G1007" s="3" t="n">
        <v>31294</v>
      </c>
      <c r="H1007" s="3" t="n">
        <v>31329</v>
      </c>
      <c r="I1007" s="4" t="n">
        <f aca="false">H1007-G1007</f>
        <v>35</v>
      </c>
      <c r="J1007" s="4" t="n">
        <v>3</v>
      </c>
      <c r="K1007" s="4" t="n">
        <v>64</v>
      </c>
      <c r="L1007" s="4" t="n">
        <v>19</v>
      </c>
      <c r="M1007" s="4" t="n">
        <f aca="false">rittenfreddie[[#This Row],[Batt.perc.vertrek]]-rittenfreddie[[#This Row],[Batt.perc.aankomst]]</f>
        <v>45</v>
      </c>
      <c r="N1007" s="25" t="n">
        <f aca="false">rittenfreddie[[#This Row],[Gereden kilometers]]/rittenfreddie[[#This Row],[Batt.perc.verbruikt]]</f>
        <v>0.777777777777778</v>
      </c>
      <c r="O1007" s="6" t="s">
        <v>21</v>
      </c>
      <c r="P1007" s="6" t="s">
        <v>36</v>
      </c>
      <c r="Q100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8" customFormat="false" ht="13.8" hidden="false" customHeight="false" outlineLevel="0" collapsed="false">
      <c r="A1008" s="0" t="n">
        <v>1007</v>
      </c>
      <c r="B1008" s="1" t="n">
        <v>45216</v>
      </c>
      <c r="C1008" s="2" t="n">
        <f aca="false">YEAR(B1008)</f>
        <v>2023</v>
      </c>
      <c r="D1008" s="2" t="n">
        <f aca="false">WEEKNUM(B1008,1)</f>
        <v>42</v>
      </c>
      <c r="E1008" s="16" t="s">
        <v>18</v>
      </c>
      <c r="F1008" s="0" t="s">
        <v>17</v>
      </c>
      <c r="G1008" s="3" t="n">
        <v>31329</v>
      </c>
      <c r="H1008" s="3" t="n">
        <v>31365</v>
      </c>
      <c r="I1008" s="4" t="n">
        <f aca="false">H1008-G1008</f>
        <v>36</v>
      </c>
      <c r="J1008" s="4" t="n">
        <v>11</v>
      </c>
      <c r="K1008" s="4" t="n">
        <v>100</v>
      </c>
      <c r="L1008" s="4" t="n">
        <v>59</v>
      </c>
      <c r="M1008" s="4" t="n">
        <f aca="false">rittenfreddie[[#This Row],[Batt.perc.vertrek]]-rittenfreddie[[#This Row],[Batt.perc.aankomst]]</f>
        <v>41</v>
      </c>
      <c r="N1008" s="25" t="n">
        <f aca="false">rittenfreddie[[#This Row],[Gereden kilometers]]/rittenfreddie[[#This Row],[Batt.perc.verbruikt]]</f>
        <v>0.878048780487805</v>
      </c>
      <c r="O1008" s="6" t="s">
        <v>21</v>
      </c>
      <c r="P1008" s="6" t="s">
        <v>36</v>
      </c>
      <c r="Q100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09" customFormat="false" ht="13.8" hidden="false" customHeight="false" outlineLevel="0" collapsed="false">
      <c r="A1009" s="0" t="n">
        <v>1008</v>
      </c>
      <c r="B1009" s="1" t="n">
        <v>45217</v>
      </c>
      <c r="C1009" s="2" t="n">
        <f aca="false">YEAR(B1009)</f>
        <v>2023</v>
      </c>
      <c r="D1009" s="2" t="n">
        <f aca="false">WEEKNUM(B1009,1)</f>
        <v>42</v>
      </c>
      <c r="E1009" s="16" t="s">
        <v>17</v>
      </c>
      <c r="F1009" s="0" t="s">
        <v>18</v>
      </c>
      <c r="G1009" s="3" t="n">
        <v>31365</v>
      </c>
      <c r="H1009" s="3" t="n">
        <v>31400</v>
      </c>
      <c r="I1009" s="4" t="n">
        <f aca="false">H1009-G1009</f>
        <v>35</v>
      </c>
      <c r="J1009" s="4" t="n">
        <v>3</v>
      </c>
      <c r="K1009" s="4" t="n">
        <v>59</v>
      </c>
      <c r="L1009" s="4" t="n">
        <v>14</v>
      </c>
      <c r="M1009" s="4" t="n">
        <f aca="false">rittenfreddie[[#This Row],[Batt.perc.vertrek]]-rittenfreddie[[#This Row],[Batt.perc.aankomst]]</f>
        <v>45</v>
      </c>
      <c r="N1009" s="25" t="n">
        <f aca="false">rittenfreddie[[#This Row],[Gereden kilometers]]/rittenfreddie[[#This Row],[Batt.perc.verbruikt]]</f>
        <v>0.777777777777778</v>
      </c>
      <c r="O1009" s="6" t="s">
        <v>21</v>
      </c>
      <c r="P1009" s="6" t="s">
        <v>36</v>
      </c>
      <c r="Q100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0" customFormat="false" ht="13.8" hidden="false" customHeight="false" outlineLevel="0" collapsed="false">
      <c r="A1010" s="0" t="n">
        <v>1009</v>
      </c>
      <c r="B1010" s="1" t="n">
        <v>45217</v>
      </c>
      <c r="C1010" s="2" t="n">
        <f aca="false">YEAR(B1010)</f>
        <v>2023</v>
      </c>
      <c r="D1010" s="2" t="n">
        <f aca="false">WEEKNUM(B1010,1)</f>
        <v>42</v>
      </c>
      <c r="E1010" s="16" t="s">
        <v>18</v>
      </c>
      <c r="F1010" s="0" t="s">
        <v>17</v>
      </c>
      <c r="G1010" s="3" t="n">
        <v>31400</v>
      </c>
      <c r="H1010" s="3" t="n">
        <v>31435</v>
      </c>
      <c r="I1010" s="4" t="n">
        <f aca="false">H1010-G1010</f>
        <v>35</v>
      </c>
      <c r="J1010" s="4" t="n">
        <v>11</v>
      </c>
      <c r="K1010" s="4" t="n">
        <v>100</v>
      </c>
      <c r="L1010" s="4" t="n">
        <v>58</v>
      </c>
      <c r="M1010" s="4" t="n">
        <f aca="false">rittenfreddie[[#This Row],[Batt.perc.vertrek]]-rittenfreddie[[#This Row],[Batt.perc.aankomst]]</f>
        <v>42</v>
      </c>
      <c r="N1010" s="25" t="n">
        <f aca="false">rittenfreddie[[#This Row],[Gereden kilometers]]/rittenfreddie[[#This Row],[Batt.perc.verbruikt]]</f>
        <v>0.833333333333333</v>
      </c>
      <c r="O1010" s="6" t="s">
        <v>21</v>
      </c>
      <c r="P1010" s="6" t="s">
        <v>36</v>
      </c>
      <c r="Q101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1" customFormat="false" ht="13.8" hidden="false" customHeight="false" outlineLevel="0" collapsed="false">
      <c r="A1011" s="0" t="n">
        <v>1010</v>
      </c>
      <c r="B1011" s="1" t="n">
        <v>45219</v>
      </c>
      <c r="C1011" s="2" t="n">
        <f aca="false">YEAR(B1011)</f>
        <v>2023</v>
      </c>
      <c r="D1011" s="2" t="n">
        <f aca="false">WEEKNUM(B1011,1)</f>
        <v>42</v>
      </c>
      <c r="E1011" s="16" t="s">
        <v>17</v>
      </c>
      <c r="F1011" s="0" t="s">
        <v>18</v>
      </c>
      <c r="G1011" s="3" t="n">
        <v>31435</v>
      </c>
      <c r="H1011" s="3" t="n">
        <v>31470</v>
      </c>
      <c r="I1011" s="4" t="n">
        <f aca="false">H1011-G1011</f>
        <v>35</v>
      </c>
      <c r="J1011" s="4" t="n">
        <v>7</v>
      </c>
      <c r="K1011" s="4" t="n">
        <v>58</v>
      </c>
      <c r="L1011" s="4" t="n">
        <v>11</v>
      </c>
      <c r="M1011" s="4" t="n">
        <f aca="false">rittenfreddie[[#This Row],[Batt.perc.vertrek]]-rittenfreddie[[#This Row],[Batt.perc.aankomst]]</f>
        <v>47</v>
      </c>
      <c r="N1011" s="25" t="n">
        <f aca="false">rittenfreddie[[#This Row],[Gereden kilometers]]/rittenfreddie[[#This Row],[Batt.perc.verbruikt]]</f>
        <v>0.74468085106383</v>
      </c>
      <c r="O1011" s="6" t="s">
        <v>21</v>
      </c>
      <c r="P1011" s="6" t="s">
        <v>36</v>
      </c>
      <c r="Q101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2" customFormat="false" ht="13.8" hidden="false" customHeight="false" outlineLevel="0" collapsed="false">
      <c r="A1012" s="0" t="n">
        <v>1011</v>
      </c>
      <c r="B1012" s="1" t="n">
        <v>45219</v>
      </c>
      <c r="C1012" s="2" t="n">
        <f aca="false">YEAR(B1012)</f>
        <v>2023</v>
      </c>
      <c r="D1012" s="2" t="n">
        <f aca="false">WEEKNUM(B1012,1)</f>
        <v>42</v>
      </c>
      <c r="E1012" s="16" t="s">
        <v>18</v>
      </c>
      <c r="F1012" s="0" t="s">
        <v>17</v>
      </c>
      <c r="G1012" s="3" t="n">
        <v>31470</v>
      </c>
      <c r="H1012" s="3" t="n">
        <v>31506</v>
      </c>
      <c r="I1012" s="4" t="n">
        <f aca="false">H1012-G1012</f>
        <v>36</v>
      </c>
      <c r="J1012" s="4" t="n">
        <v>6</v>
      </c>
      <c r="K1012" s="4" t="n">
        <v>100</v>
      </c>
      <c r="L1012" s="4" t="n">
        <v>55</v>
      </c>
      <c r="M1012" s="4" t="n">
        <f aca="false">rittenfreddie[[#This Row],[Batt.perc.vertrek]]-rittenfreddie[[#This Row],[Batt.perc.aankomst]]</f>
        <v>45</v>
      </c>
      <c r="N1012" s="25" t="n">
        <f aca="false">rittenfreddie[[#This Row],[Gereden kilometers]]/rittenfreddie[[#This Row],[Batt.perc.verbruikt]]</f>
        <v>0.8</v>
      </c>
      <c r="O1012" s="6" t="s">
        <v>21</v>
      </c>
      <c r="P1012" s="6" t="s">
        <v>36</v>
      </c>
      <c r="Q101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3" customFormat="false" ht="13.8" hidden="false" customHeight="false" outlineLevel="0" collapsed="false">
      <c r="A1013" s="0" t="n">
        <v>1012</v>
      </c>
      <c r="B1013" s="1" t="n">
        <v>45222</v>
      </c>
      <c r="C1013" s="2" t="n">
        <f aca="false">YEAR(B1013)</f>
        <v>2023</v>
      </c>
      <c r="D1013" s="2" t="n">
        <f aca="false">WEEKNUM(B1013,1)</f>
        <v>43</v>
      </c>
      <c r="E1013" s="16" t="s">
        <v>17</v>
      </c>
      <c r="F1013" s="0" t="s">
        <v>18</v>
      </c>
      <c r="G1013" s="3" t="n">
        <v>31506</v>
      </c>
      <c r="H1013" s="3" t="n">
        <v>31541</v>
      </c>
      <c r="I1013" s="4" t="n">
        <f aca="false">H1013-G1013</f>
        <v>35</v>
      </c>
      <c r="J1013" s="4" t="n">
        <v>5</v>
      </c>
      <c r="K1013" s="4" t="n">
        <v>55</v>
      </c>
      <c r="L1013" s="4" t="n">
        <v>12</v>
      </c>
      <c r="M1013" s="4" t="n">
        <f aca="false">rittenfreddie[[#This Row],[Batt.perc.vertrek]]-rittenfreddie[[#This Row],[Batt.perc.aankomst]]</f>
        <v>43</v>
      </c>
      <c r="N1013" s="25" t="n">
        <f aca="false">rittenfreddie[[#This Row],[Gereden kilometers]]/rittenfreddie[[#This Row],[Batt.perc.verbruikt]]</f>
        <v>0.813953488372093</v>
      </c>
      <c r="O1013" s="6" t="s">
        <v>21</v>
      </c>
      <c r="P1013" s="6" t="s">
        <v>36</v>
      </c>
      <c r="Q101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4" customFormat="false" ht="13.8" hidden="false" customHeight="false" outlineLevel="0" collapsed="false">
      <c r="A1014" s="0" t="n">
        <v>1013</v>
      </c>
      <c r="B1014" s="1" t="n">
        <v>45222</v>
      </c>
      <c r="C1014" s="2" t="n">
        <f aca="false">YEAR(B1014)</f>
        <v>2023</v>
      </c>
      <c r="D1014" s="2" t="n">
        <f aca="false">WEEKNUM(B1014,1)</f>
        <v>43</v>
      </c>
      <c r="E1014" s="16" t="s">
        <v>18</v>
      </c>
      <c r="F1014" s="0" t="s">
        <v>17</v>
      </c>
      <c r="G1014" s="3" t="n">
        <v>31541</v>
      </c>
      <c r="H1014" s="3" t="n">
        <v>31576</v>
      </c>
      <c r="I1014" s="4" t="n">
        <f aca="false">H1014-G1014</f>
        <v>35</v>
      </c>
      <c r="J1014" s="4" t="n">
        <v>10</v>
      </c>
      <c r="K1014" s="4" t="n">
        <v>100</v>
      </c>
      <c r="L1014" s="4" t="n">
        <v>64</v>
      </c>
      <c r="M1014" s="4" t="n">
        <f aca="false">rittenfreddie[[#This Row],[Batt.perc.vertrek]]-rittenfreddie[[#This Row],[Batt.perc.aankomst]]</f>
        <v>36</v>
      </c>
      <c r="N1014" s="25" t="n">
        <f aca="false">rittenfreddie[[#This Row],[Gereden kilometers]]/rittenfreddie[[#This Row],[Batt.perc.verbruikt]]</f>
        <v>0.972222222222222</v>
      </c>
      <c r="O1014" s="6" t="s">
        <v>21</v>
      </c>
      <c r="P1014" s="6" t="s">
        <v>36</v>
      </c>
      <c r="Q101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5" customFormat="false" ht="13.8" hidden="false" customHeight="false" outlineLevel="0" collapsed="false">
      <c r="A1015" s="0" t="n">
        <v>1014</v>
      </c>
      <c r="B1015" s="1" t="n">
        <v>45223</v>
      </c>
      <c r="C1015" s="2" t="n">
        <f aca="false">YEAR(B1015)</f>
        <v>2023</v>
      </c>
      <c r="D1015" s="2" t="n">
        <f aca="false">WEEKNUM(B1015,1)</f>
        <v>43</v>
      </c>
      <c r="E1015" s="16" t="s">
        <v>17</v>
      </c>
      <c r="F1015" s="0" t="s">
        <v>18</v>
      </c>
      <c r="G1015" s="3" t="n">
        <v>31576</v>
      </c>
      <c r="H1015" s="3" t="n">
        <v>31611</v>
      </c>
      <c r="I1015" s="4" t="n">
        <f aca="false">H1015-G1015</f>
        <v>35</v>
      </c>
      <c r="J1015" s="4" t="n">
        <v>6</v>
      </c>
      <c r="K1015" s="4" t="n">
        <v>64</v>
      </c>
      <c r="L1015" s="4" t="n">
        <v>22</v>
      </c>
      <c r="M1015" s="4" t="n">
        <f aca="false">rittenfreddie[[#This Row],[Batt.perc.vertrek]]-rittenfreddie[[#This Row],[Batt.perc.aankomst]]</f>
        <v>42</v>
      </c>
      <c r="N1015" s="25" t="n">
        <f aca="false">rittenfreddie[[#This Row],[Gereden kilometers]]/rittenfreddie[[#This Row],[Batt.perc.verbruikt]]</f>
        <v>0.833333333333333</v>
      </c>
      <c r="O1015" s="6" t="s">
        <v>21</v>
      </c>
      <c r="P1015" s="6" t="s">
        <v>36</v>
      </c>
      <c r="Q101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6" customFormat="false" ht="13.8" hidden="false" customHeight="false" outlineLevel="0" collapsed="false">
      <c r="A1016" s="0" t="n">
        <v>1015</v>
      </c>
      <c r="B1016" s="1" t="n">
        <v>45223</v>
      </c>
      <c r="C1016" s="2" t="n">
        <f aca="false">YEAR(B1016)</f>
        <v>2023</v>
      </c>
      <c r="D1016" s="2" t="n">
        <f aca="false">WEEKNUM(B1016,1)</f>
        <v>43</v>
      </c>
      <c r="E1016" s="16" t="s">
        <v>18</v>
      </c>
      <c r="F1016" s="0" t="s">
        <v>17</v>
      </c>
      <c r="G1016" s="3" t="n">
        <v>31611</v>
      </c>
      <c r="H1016" s="3" t="n">
        <v>31646</v>
      </c>
      <c r="I1016" s="4" t="n">
        <f aca="false">H1016-G1016</f>
        <v>35</v>
      </c>
      <c r="J1016" s="4" t="n">
        <v>11</v>
      </c>
      <c r="K1016" s="4" t="n">
        <v>100</v>
      </c>
      <c r="L1016" s="4" t="n">
        <v>58</v>
      </c>
      <c r="M1016" s="4" t="n">
        <f aca="false">rittenfreddie[[#This Row],[Batt.perc.vertrek]]-rittenfreddie[[#This Row],[Batt.perc.aankomst]]</f>
        <v>42</v>
      </c>
      <c r="N1016" s="25" t="n">
        <f aca="false">rittenfreddie[[#This Row],[Gereden kilometers]]/rittenfreddie[[#This Row],[Batt.perc.verbruikt]]</f>
        <v>0.833333333333333</v>
      </c>
      <c r="O1016" s="6" t="s">
        <v>21</v>
      </c>
      <c r="P1016" s="6" t="s">
        <v>36</v>
      </c>
      <c r="Q101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7" customFormat="false" ht="13.8" hidden="false" customHeight="false" outlineLevel="0" collapsed="false">
      <c r="A1017" s="0" t="n">
        <v>1016</v>
      </c>
      <c r="B1017" s="1" t="n">
        <v>45224</v>
      </c>
      <c r="C1017" s="2" t="n">
        <f aca="false">YEAR(B1017)</f>
        <v>2023</v>
      </c>
      <c r="D1017" s="2" t="n">
        <f aca="false">WEEKNUM(B1017,1)</f>
        <v>43</v>
      </c>
      <c r="E1017" s="16" t="s">
        <v>17</v>
      </c>
      <c r="F1017" s="0" t="s">
        <v>18</v>
      </c>
      <c r="G1017" s="3" t="n">
        <v>31646</v>
      </c>
      <c r="H1017" s="3" t="n">
        <v>31682</v>
      </c>
      <c r="I1017" s="4" t="n">
        <f aca="false">H1017-G1017</f>
        <v>36</v>
      </c>
      <c r="J1017" s="4" t="n">
        <v>8</v>
      </c>
      <c r="K1017" s="4" t="n">
        <v>58</v>
      </c>
      <c r="L1017" s="4" t="n">
        <v>15</v>
      </c>
      <c r="M1017" s="4" t="n">
        <f aca="false">rittenfreddie[[#This Row],[Batt.perc.vertrek]]-rittenfreddie[[#This Row],[Batt.perc.aankomst]]</f>
        <v>43</v>
      </c>
      <c r="N1017" s="25" t="n">
        <f aca="false">rittenfreddie[[#This Row],[Gereden kilometers]]/rittenfreddie[[#This Row],[Batt.perc.verbruikt]]</f>
        <v>0.837209302325581</v>
      </c>
      <c r="O1017" s="6" t="s">
        <v>21</v>
      </c>
      <c r="P1017" s="6" t="s">
        <v>36</v>
      </c>
      <c r="Q101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8" customFormat="false" ht="13.8" hidden="false" customHeight="false" outlineLevel="0" collapsed="false">
      <c r="A1018" s="0" t="n">
        <v>1017</v>
      </c>
      <c r="B1018" s="1" t="n">
        <v>45224</v>
      </c>
      <c r="C1018" s="2" t="n">
        <f aca="false">YEAR(B1018)</f>
        <v>2023</v>
      </c>
      <c r="D1018" s="2" t="n">
        <f aca="false">WEEKNUM(B1018,1)</f>
        <v>43</v>
      </c>
      <c r="E1018" s="16" t="s">
        <v>18</v>
      </c>
      <c r="F1018" s="0" t="s">
        <v>17</v>
      </c>
      <c r="G1018" s="3" t="n">
        <v>31682</v>
      </c>
      <c r="H1018" s="3" t="n">
        <v>31717</v>
      </c>
      <c r="I1018" s="4" t="n">
        <f aca="false">H1018-G1018</f>
        <v>35</v>
      </c>
      <c r="J1018" s="4" t="n">
        <v>10</v>
      </c>
      <c r="K1018" s="4" t="n">
        <v>100</v>
      </c>
      <c r="L1018" s="4" t="n">
        <v>60</v>
      </c>
      <c r="M1018" s="4" t="n">
        <f aca="false">rittenfreddie[[#This Row],[Batt.perc.vertrek]]-rittenfreddie[[#This Row],[Batt.perc.aankomst]]</f>
        <v>40</v>
      </c>
      <c r="N1018" s="25" t="n">
        <f aca="false">rittenfreddie[[#This Row],[Gereden kilometers]]/rittenfreddie[[#This Row],[Batt.perc.verbruikt]]</f>
        <v>0.875</v>
      </c>
      <c r="O1018" s="6" t="s">
        <v>21</v>
      </c>
      <c r="P1018" s="6" t="s">
        <v>36</v>
      </c>
      <c r="Q101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19" customFormat="false" ht="13.8" hidden="false" customHeight="false" outlineLevel="0" collapsed="false">
      <c r="A1019" s="0" t="n">
        <v>1018</v>
      </c>
      <c r="B1019" s="1" t="n">
        <v>45225</v>
      </c>
      <c r="C1019" s="2" t="n">
        <f aca="false">YEAR(B1019)</f>
        <v>2023</v>
      </c>
      <c r="D1019" s="2" t="n">
        <f aca="false">WEEKNUM(B1019,1)</f>
        <v>43</v>
      </c>
      <c r="E1019" s="16" t="s">
        <v>17</v>
      </c>
      <c r="F1019" s="0" t="s">
        <v>18</v>
      </c>
      <c r="G1019" s="3" t="n">
        <v>31717</v>
      </c>
      <c r="H1019" s="3" t="n">
        <v>31752</v>
      </c>
      <c r="I1019" s="4" t="n">
        <f aca="false">H1019-G1019</f>
        <v>35</v>
      </c>
      <c r="J1019" s="4" t="n">
        <v>8</v>
      </c>
      <c r="K1019" s="4" t="n">
        <v>60</v>
      </c>
      <c r="L1019" s="4" t="n">
        <v>17</v>
      </c>
      <c r="M1019" s="4" t="n">
        <f aca="false">rittenfreddie[[#This Row],[Batt.perc.vertrek]]-rittenfreddie[[#This Row],[Batt.perc.aankomst]]</f>
        <v>43</v>
      </c>
      <c r="N1019" s="25" t="n">
        <f aca="false">rittenfreddie[[#This Row],[Gereden kilometers]]/rittenfreddie[[#This Row],[Batt.perc.verbruikt]]</f>
        <v>0.813953488372093</v>
      </c>
      <c r="O1019" s="6" t="s">
        <v>21</v>
      </c>
      <c r="P1019" s="6" t="s">
        <v>36</v>
      </c>
      <c r="Q101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0" customFormat="false" ht="13.8" hidden="false" customHeight="false" outlineLevel="0" collapsed="false">
      <c r="A1020" s="0" t="n">
        <v>1019</v>
      </c>
      <c r="B1020" s="1" t="n">
        <v>45225</v>
      </c>
      <c r="C1020" s="2" t="n">
        <f aca="false">YEAR(B1020)</f>
        <v>2023</v>
      </c>
      <c r="D1020" s="2" t="n">
        <f aca="false">WEEKNUM(B1020,1)</f>
        <v>43</v>
      </c>
      <c r="E1020" s="16" t="s">
        <v>18</v>
      </c>
      <c r="F1020" s="0" t="s">
        <v>17</v>
      </c>
      <c r="G1020" s="3" t="n">
        <v>31752</v>
      </c>
      <c r="H1020" s="3" t="n">
        <v>31788</v>
      </c>
      <c r="I1020" s="4" t="n">
        <f aca="false">H1020-G1020</f>
        <v>36</v>
      </c>
      <c r="J1020" s="4" t="n">
        <v>11</v>
      </c>
      <c r="K1020" s="4" t="n">
        <v>100</v>
      </c>
      <c r="L1020" s="4" t="n">
        <v>62</v>
      </c>
      <c r="M1020" s="4" t="n">
        <f aca="false">rittenfreddie[[#This Row],[Batt.perc.vertrek]]-rittenfreddie[[#This Row],[Batt.perc.aankomst]]</f>
        <v>38</v>
      </c>
      <c r="N1020" s="25" t="n">
        <f aca="false">rittenfreddie[[#This Row],[Gereden kilometers]]/rittenfreddie[[#This Row],[Batt.perc.verbruikt]]</f>
        <v>0.947368421052632</v>
      </c>
      <c r="O1020" s="6" t="s">
        <v>21</v>
      </c>
      <c r="P1020" s="6" t="s">
        <v>36</v>
      </c>
      <c r="Q102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1" customFormat="false" ht="13.8" hidden="false" customHeight="false" outlineLevel="0" collapsed="false">
      <c r="A1021" s="0" t="n">
        <v>1020</v>
      </c>
      <c r="B1021" s="1" t="n">
        <v>45226</v>
      </c>
      <c r="C1021" s="2" t="n">
        <f aca="false">YEAR(B1021)</f>
        <v>2023</v>
      </c>
      <c r="D1021" s="2" t="n">
        <f aca="false">WEEKNUM(B1021,1)</f>
        <v>43</v>
      </c>
      <c r="E1021" s="16" t="s">
        <v>17</v>
      </c>
      <c r="F1021" s="0" t="s">
        <v>18</v>
      </c>
      <c r="G1021" s="3" t="n">
        <v>31788</v>
      </c>
      <c r="H1021" s="3" t="n">
        <v>31823</v>
      </c>
      <c r="I1021" s="4" t="n">
        <f aca="false">H1021-G1021</f>
        <v>35</v>
      </c>
      <c r="J1021" s="4" t="s">
        <v>26</v>
      </c>
      <c r="K1021" s="4" t="n">
        <v>62</v>
      </c>
      <c r="L1021" s="4" t="n">
        <v>17</v>
      </c>
      <c r="M1021" s="4" t="n">
        <f aca="false">rittenfreddie[[#This Row],[Batt.perc.vertrek]]-rittenfreddie[[#This Row],[Batt.perc.aankomst]]</f>
        <v>45</v>
      </c>
      <c r="N1021" s="25" t="n">
        <f aca="false">rittenfreddie[[#This Row],[Gereden kilometers]]/rittenfreddie[[#This Row],[Batt.perc.verbruikt]]</f>
        <v>0.777777777777778</v>
      </c>
      <c r="O1021" s="6" t="s">
        <v>21</v>
      </c>
      <c r="P1021" s="6" t="s">
        <v>36</v>
      </c>
      <c r="Q102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2" customFormat="false" ht="13.8" hidden="false" customHeight="false" outlineLevel="0" collapsed="false">
      <c r="A1022" s="0" t="n">
        <v>1021</v>
      </c>
      <c r="B1022" s="1" t="n">
        <v>45226</v>
      </c>
      <c r="C1022" s="2" t="n">
        <f aca="false">YEAR(B1022)</f>
        <v>2023</v>
      </c>
      <c r="D1022" s="2" t="n">
        <f aca="false">WEEKNUM(B1022,1)</f>
        <v>43</v>
      </c>
      <c r="E1022" s="16" t="s">
        <v>18</v>
      </c>
      <c r="F1022" s="0" t="s">
        <v>17</v>
      </c>
      <c r="G1022" s="3" t="n">
        <v>31823</v>
      </c>
      <c r="H1022" s="3" t="n">
        <v>31859</v>
      </c>
      <c r="I1022" s="4" t="n">
        <f aca="false">H1022-G1022</f>
        <v>36</v>
      </c>
      <c r="J1022" s="4" t="n">
        <v>10</v>
      </c>
      <c r="K1022" s="4" t="n">
        <v>100</v>
      </c>
      <c r="L1022" s="4" t="n">
        <v>61</v>
      </c>
      <c r="M1022" s="4" t="n">
        <f aca="false">rittenfreddie[[#This Row],[Batt.perc.vertrek]]-rittenfreddie[[#This Row],[Batt.perc.aankomst]]</f>
        <v>39</v>
      </c>
      <c r="N1022" s="25" t="n">
        <f aca="false">rittenfreddie[[#This Row],[Gereden kilometers]]/rittenfreddie[[#This Row],[Batt.perc.verbruikt]]</f>
        <v>0.923076923076923</v>
      </c>
      <c r="O1022" s="6" t="s">
        <v>21</v>
      </c>
      <c r="P1022" s="6" t="s">
        <v>36</v>
      </c>
      <c r="Q102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3" customFormat="false" ht="13.8" hidden="false" customHeight="false" outlineLevel="0" collapsed="false">
      <c r="A1023" s="0" t="n">
        <v>1022</v>
      </c>
      <c r="B1023" s="1" t="n">
        <v>45229</v>
      </c>
      <c r="C1023" s="2" t="n">
        <f aca="false">YEAR(B1023)</f>
        <v>2023</v>
      </c>
      <c r="D1023" s="2" t="n">
        <f aca="false">WEEKNUM(B1023,1)</f>
        <v>44</v>
      </c>
      <c r="E1023" s="16" t="s">
        <v>17</v>
      </c>
      <c r="F1023" s="0" t="s">
        <v>18</v>
      </c>
      <c r="G1023" s="3" t="n">
        <v>31859</v>
      </c>
      <c r="H1023" s="3" t="n">
        <v>31895</v>
      </c>
      <c r="I1023" s="4" t="n">
        <f aca="false">H1023-G1023</f>
        <v>36</v>
      </c>
      <c r="J1023" s="4" t="n">
        <v>9</v>
      </c>
      <c r="K1023" s="4" t="n">
        <v>61</v>
      </c>
      <c r="L1023" s="4" t="n">
        <v>15</v>
      </c>
      <c r="M1023" s="4" t="n">
        <f aca="false">rittenfreddie[[#This Row],[Batt.perc.vertrek]]-rittenfreddie[[#This Row],[Batt.perc.aankomst]]</f>
        <v>46</v>
      </c>
      <c r="N1023" s="25" t="n">
        <f aca="false">rittenfreddie[[#This Row],[Gereden kilometers]]/rittenfreddie[[#This Row],[Batt.perc.verbruikt]]</f>
        <v>0.782608695652174</v>
      </c>
      <c r="O1023" s="6" t="s">
        <v>21</v>
      </c>
      <c r="P1023" s="6" t="s">
        <v>36</v>
      </c>
      <c r="Q102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4" customFormat="false" ht="13.8" hidden="false" customHeight="false" outlineLevel="0" collapsed="false">
      <c r="A1024" s="0" t="n">
        <v>1023</v>
      </c>
      <c r="B1024" s="1" t="n">
        <v>45229</v>
      </c>
      <c r="C1024" s="2" t="n">
        <f aca="false">YEAR(B1024)</f>
        <v>2023</v>
      </c>
      <c r="D1024" s="2" t="n">
        <f aca="false">WEEKNUM(B1024,1)</f>
        <v>44</v>
      </c>
      <c r="E1024" s="16" t="s">
        <v>18</v>
      </c>
      <c r="F1024" s="0" t="s">
        <v>17</v>
      </c>
      <c r="G1024" s="3" t="n">
        <v>31895</v>
      </c>
      <c r="H1024" s="3" t="n">
        <v>31931</v>
      </c>
      <c r="I1024" s="4" t="n">
        <f aca="false">H1024-G1024</f>
        <v>36</v>
      </c>
      <c r="J1024" s="4" t="n">
        <v>14</v>
      </c>
      <c r="K1024" s="4" t="n">
        <v>100</v>
      </c>
      <c r="L1024" s="4" t="n">
        <v>55</v>
      </c>
      <c r="M1024" s="4" t="n">
        <f aca="false">rittenfreddie[[#This Row],[Batt.perc.vertrek]]-rittenfreddie[[#This Row],[Batt.perc.aankomst]]</f>
        <v>45</v>
      </c>
      <c r="N1024" s="25" t="n">
        <f aca="false">rittenfreddie[[#This Row],[Gereden kilometers]]/rittenfreddie[[#This Row],[Batt.perc.verbruikt]]</f>
        <v>0.8</v>
      </c>
      <c r="O1024" s="6" t="s">
        <v>21</v>
      </c>
      <c r="P1024" s="6" t="s">
        <v>36</v>
      </c>
      <c r="Q102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5" customFormat="false" ht="13.8" hidden="false" customHeight="false" outlineLevel="0" collapsed="false">
      <c r="A1025" s="0" t="n">
        <v>1024</v>
      </c>
      <c r="B1025" s="1" t="n">
        <v>45230</v>
      </c>
      <c r="C1025" s="2" t="n">
        <f aca="false">YEAR(B1025)</f>
        <v>2023</v>
      </c>
      <c r="D1025" s="2" t="n">
        <f aca="false">WEEKNUM(B1025,1)</f>
        <v>44</v>
      </c>
      <c r="E1025" s="16" t="s">
        <v>17</v>
      </c>
      <c r="F1025" s="0" t="s">
        <v>18</v>
      </c>
      <c r="G1025" s="3" t="n">
        <v>31931</v>
      </c>
      <c r="H1025" s="3" t="n">
        <v>31966</v>
      </c>
      <c r="I1025" s="4" t="n">
        <f aca="false">H1025-G1025</f>
        <v>35</v>
      </c>
      <c r="J1025" s="4" t="n">
        <v>11</v>
      </c>
      <c r="K1025" s="4" t="n">
        <v>55</v>
      </c>
      <c r="L1025" s="4" t="n">
        <v>11</v>
      </c>
      <c r="M1025" s="4" t="n">
        <f aca="false">rittenfreddie[[#This Row],[Batt.perc.vertrek]]-rittenfreddie[[#This Row],[Batt.perc.aankomst]]</f>
        <v>44</v>
      </c>
      <c r="N1025" s="25" t="n">
        <f aca="false">rittenfreddie[[#This Row],[Gereden kilometers]]/rittenfreddie[[#This Row],[Batt.perc.verbruikt]]</f>
        <v>0.795454545454545</v>
      </c>
      <c r="O1025" s="6" t="s">
        <v>21</v>
      </c>
      <c r="P1025" s="6" t="s">
        <v>36</v>
      </c>
      <c r="Q102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6" customFormat="false" ht="13.8" hidden="false" customHeight="false" outlineLevel="0" collapsed="false">
      <c r="A1026" s="0" t="n">
        <v>1025</v>
      </c>
      <c r="B1026" s="1" t="n">
        <v>45230</v>
      </c>
      <c r="C1026" s="2" t="n">
        <f aca="false">YEAR(B1026)</f>
        <v>2023</v>
      </c>
      <c r="D1026" s="2" t="n">
        <f aca="false">WEEKNUM(B1026,1)</f>
        <v>44</v>
      </c>
      <c r="E1026" s="16" t="s">
        <v>18</v>
      </c>
      <c r="F1026" s="0" t="s">
        <v>17</v>
      </c>
      <c r="G1026" s="3" t="n">
        <v>31966</v>
      </c>
      <c r="H1026" s="3" t="n">
        <v>32006</v>
      </c>
      <c r="I1026" s="4" t="n">
        <f aca="false">H1026-G1026</f>
        <v>40</v>
      </c>
      <c r="J1026" s="4" t="n">
        <v>9</v>
      </c>
      <c r="K1026" s="4" t="n">
        <v>100</v>
      </c>
      <c r="L1026" s="4" t="n">
        <v>54</v>
      </c>
      <c r="M1026" s="4" t="n">
        <f aca="false">rittenfreddie[[#This Row],[Batt.perc.vertrek]]-rittenfreddie[[#This Row],[Batt.perc.aankomst]]</f>
        <v>46</v>
      </c>
      <c r="N1026" s="25" t="n">
        <f aca="false">rittenfreddie[[#This Row],[Gereden kilometers]]/rittenfreddie[[#This Row],[Batt.perc.verbruikt]]</f>
        <v>0.869565217391304</v>
      </c>
      <c r="O1026" s="6" t="s">
        <v>21</v>
      </c>
      <c r="P1026" s="6" t="s">
        <v>36</v>
      </c>
      <c r="Q102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7" customFormat="false" ht="13.8" hidden="false" customHeight="false" outlineLevel="0" collapsed="false">
      <c r="A1027" s="0" t="n">
        <v>1026</v>
      </c>
      <c r="B1027" s="1" t="n">
        <v>45231</v>
      </c>
      <c r="C1027" s="2" t="n">
        <f aca="false">YEAR(B1027)</f>
        <v>2023</v>
      </c>
      <c r="D1027" s="2" t="n">
        <f aca="false">WEEKNUM(B1027,1)</f>
        <v>44</v>
      </c>
      <c r="E1027" s="16" t="s">
        <v>17</v>
      </c>
      <c r="F1027" s="0" t="s">
        <v>18</v>
      </c>
      <c r="G1027" s="3" t="n">
        <v>32006</v>
      </c>
      <c r="H1027" s="3" t="n">
        <v>32041</v>
      </c>
      <c r="I1027" s="4" t="n">
        <f aca="false">H1027-G1027</f>
        <v>35</v>
      </c>
      <c r="J1027" s="4" t="n">
        <v>11</v>
      </c>
      <c r="K1027" s="4" t="n">
        <v>54</v>
      </c>
      <c r="L1027" s="4" t="n">
        <v>13</v>
      </c>
      <c r="M1027" s="4" t="n">
        <f aca="false">rittenfreddie[[#This Row],[Batt.perc.vertrek]]-rittenfreddie[[#This Row],[Batt.perc.aankomst]]</f>
        <v>41</v>
      </c>
      <c r="N1027" s="25" t="n">
        <f aca="false">rittenfreddie[[#This Row],[Gereden kilometers]]/rittenfreddie[[#This Row],[Batt.perc.verbruikt]]</f>
        <v>0.853658536585366</v>
      </c>
      <c r="O1027" s="6" t="s">
        <v>21</v>
      </c>
      <c r="P1027" s="6" t="s">
        <v>36</v>
      </c>
      <c r="Q102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8" customFormat="false" ht="13.8" hidden="false" customHeight="false" outlineLevel="0" collapsed="false">
      <c r="A1028" s="0" t="n">
        <v>1027</v>
      </c>
      <c r="B1028" s="1" t="n">
        <v>45231</v>
      </c>
      <c r="C1028" s="2" t="n">
        <f aca="false">YEAR(B1028)</f>
        <v>2023</v>
      </c>
      <c r="D1028" s="2" t="n">
        <f aca="false">WEEKNUM(B1028,1)</f>
        <v>44</v>
      </c>
      <c r="E1028" s="16" t="s">
        <v>18</v>
      </c>
      <c r="F1028" s="0" t="s">
        <v>17</v>
      </c>
      <c r="G1028" s="3" t="n">
        <v>32041</v>
      </c>
      <c r="H1028" s="3" t="n">
        <v>32077</v>
      </c>
      <c r="I1028" s="4" t="n">
        <f aca="false">H1028-G1028</f>
        <v>36</v>
      </c>
      <c r="J1028" s="4" t="n">
        <v>14</v>
      </c>
      <c r="K1028" s="4" t="n">
        <v>100</v>
      </c>
      <c r="L1028" s="4" t="n">
        <v>57</v>
      </c>
      <c r="M1028" s="4" t="n">
        <f aca="false">rittenfreddie[[#This Row],[Batt.perc.vertrek]]-rittenfreddie[[#This Row],[Batt.perc.aankomst]]</f>
        <v>43</v>
      </c>
      <c r="N1028" s="25" t="n">
        <f aca="false">rittenfreddie[[#This Row],[Gereden kilometers]]/rittenfreddie[[#This Row],[Batt.perc.verbruikt]]</f>
        <v>0.837209302325581</v>
      </c>
      <c r="O1028" s="6" t="s">
        <v>21</v>
      </c>
      <c r="P1028" s="6" t="s">
        <v>36</v>
      </c>
      <c r="Q102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29" customFormat="false" ht="13.8" hidden="false" customHeight="false" outlineLevel="0" collapsed="false">
      <c r="A1029" s="0" t="n">
        <v>1028</v>
      </c>
      <c r="B1029" s="1" t="n">
        <v>45232</v>
      </c>
      <c r="C1029" s="2" t="n">
        <f aca="false">YEAR(B1029)</f>
        <v>2023</v>
      </c>
      <c r="D1029" s="2" t="n">
        <f aca="false">WEEKNUM(B1029,1)</f>
        <v>44</v>
      </c>
      <c r="E1029" s="16" t="s">
        <v>17</v>
      </c>
      <c r="F1029" s="0" t="s">
        <v>18</v>
      </c>
      <c r="G1029" s="3" t="n">
        <v>32077</v>
      </c>
      <c r="H1029" s="3" t="n">
        <v>32112</v>
      </c>
      <c r="I1029" s="4" t="n">
        <f aca="false">H1029-G1029</f>
        <v>35</v>
      </c>
      <c r="J1029" s="4" t="n">
        <v>11</v>
      </c>
      <c r="K1029" s="4" t="n">
        <v>57</v>
      </c>
      <c r="L1029" s="4" t="n">
        <v>15</v>
      </c>
      <c r="M1029" s="4" t="n">
        <f aca="false">rittenfreddie[[#This Row],[Batt.perc.vertrek]]-rittenfreddie[[#This Row],[Batt.perc.aankomst]]</f>
        <v>42</v>
      </c>
      <c r="N1029" s="25" t="n">
        <f aca="false">rittenfreddie[[#This Row],[Gereden kilometers]]/rittenfreddie[[#This Row],[Batt.perc.verbruikt]]</f>
        <v>0.833333333333333</v>
      </c>
      <c r="O1029" s="6" t="s">
        <v>21</v>
      </c>
      <c r="P1029" s="6" t="s">
        <v>36</v>
      </c>
      <c r="Q102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0" customFormat="false" ht="13.8" hidden="false" customHeight="false" outlineLevel="0" collapsed="false">
      <c r="A1030" s="0" t="n">
        <v>1029</v>
      </c>
      <c r="B1030" s="1" t="n">
        <v>45232</v>
      </c>
      <c r="C1030" s="2" t="n">
        <f aca="false">YEAR(B1030)</f>
        <v>2023</v>
      </c>
      <c r="D1030" s="2" t="n">
        <f aca="false">WEEKNUM(B1030,1)</f>
        <v>44</v>
      </c>
      <c r="E1030" s="16" t="s">
        <v>18</v>
      </c>
      <c r="F1030" s="0" t="s">
        <v>17</v>
      </c>
      <c r="G1030" s="3" t="n">
        <v>32112</v>
      </c>
      <c r="H1030" s="3" t="n">
        <v>32148</v>
      </c>
      <c r="I1030" s="4" t="n">
        <f aca="false">H1030-G1030</f>
        <v>36</v>
      </c>
      <c r="J1030" s="4" t="n">
        <v>10</v>
      </c>
      <c r="K1030" s="4" t="n">
        <v>100</v>
      </c>
      <c r="L1030" s="4" t="n">
        <v>51</v>
      </c>
      <c r="M1030" s="4" t="n">
        <f aca="false">rittenfreddie[[#This Row],[Batt.perc.vertrek]]-rittenfreddie[[#This Row],[Batt.perc.aankomst]]</f>
        <v>49</v>
      </c>
      <c r="N1030" s="25" t="n">
        <f aca="false">rittenfreddie[[#This Row],[Gereden kilometers]]/rittenfreddie[[#This Row],[Batt.perc.verbruikt]]</f>
        <v>0.73469387755102</v>
      </c>
      <c r="O1030" s="6" t="s">
        <v>21</v>
      </c>
      <c r="P1030" s="6" t="s">
        <v>36</v>
      </c>
      <c r="Q103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1" customFormat="false" ht="13.8" hidden="false" customHeight="false" outlineLevel="0" collapsed="false">
      <c r="A1031" s="0" t="n">
        <v>1030</v>
      </c>
      <c r="B1031" s="1" t="n">
        <v>45233</v>
      </c>
      <c r="C1031" s="2" t="n">
        <f aca="false">YEAR(B1031)</f>
        <v>2023</v>
      </c>
      <c r="D1031" s="2" t="n">
        <f aca="false">WEEKNUM(B1031,1)</f>
        <v>44</v>
      </c>
      <c r="E1031" s="16" t="s">
        <v>17</v>
      </c>
      <c r="F1031" s="0" t="s">
        <v>18</v>
      </c>
      <c r="G1031" s="3" t="n">
        <v>32148</v>
      </c>
      <c r="H1031" s="3" t="n">
        <v>32183</v>
      </c>
      <c r="I1031" s="4" t="n">
        <f aca="false">H1031-G1031</f>
        <v>35</v>
      </c>
      <c r="J1031" s="4" t="n">
        <v>9</v>
      </c>
      <c r="K1031" s="4" t="n">
        <v>51</v>
      </c>
      <c r="L1031" s="4" t="n">
        <v>12</v>
      </c>
      <c r="M1031" s="4" t="n">
        <f aca="false">rittenfreddie[[#This Row],[Batt.perc.vertrek]]-rittenfreddie[[#This Row],[Batt.perc.aankomst]]</f>
        <v>39</v>
      </c>
      <c r="N1031" s="25" t="n">
        <f aca="false">rittenfreddie[[#This Row],[Gereden kilometers]]/rittenfreddie[[#This Row],[Batt.perc.verbruikt]]</f>
        <v>0.897435897435898</v>
      </c>
      <c r="O1031" s="6" t="s">
        <v>21</v>
      </c>
      <c r="P1031" s="6" t="s">
        <v>36</v>
      </c>
      <c r="Q103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2" customFormat="false" ht="13.8" hidden="false" customHeight="false" outlineLevel="0" collapsed="false">
      <c r="A1032" s="0" t="n">
        <v>1031</v>
      </c>
      <c r="B1032" s="1" t="n">
        <v>45233</v>
      </c>
      <c r="C1032" s="2" t="n">
        <f aca="false">YEAR(B1032)</f>
        <v>2023</v>
      </c>
      <c r="D1032" s="2" t="n">
        <f aca="false">WEEKNUM(B1032,1)</f>
        <v>44</v>
      </c>
      <c r="E1032" s="16" t="s">
        <v>18</v>
      </c>
      <c r="F1032" s="0" t="s">
        <v>17</v>
      </c>
      <c r="G1032" s="3" t="n">
        <v>32183</v>
      </c>
      <c r="H1032" s="3" t="n">
        <v>32220</v>
      </c>
      <c r="I1032" s="4" t="n">
        <f aca="false">H1032-G1032</f>
        <v>37</v>
      </c>
      <c r="J1032" s="4" t="n">
        <v>10</v>
      </c>
      <c r="K1032" s="4" t="n">
        <v>100</v>
      </c>
      <c r="L1032" s="4" t="n">
        <v>53</v>
      </c>
      <c r="M1032" s="4" t="n">
        <f aca="false">rittenfreddie[[#This Row],[Batt.perc.vertrek]]-rittenfreddie[[#This Row],[Batt.perc.aankomst]]</f>
        <v>47</v>
      </c>
      <c r="N1032" s="25" t="n">
        <f aca="false">rittenfreddie[[#This Row],[Gereden kilometers]]/rittenfreddie[[#This Row],[Batt.perc.verbruikt]]</f>
        <v>0.787234042553192</v>
      </c>
      <c r="O1032" s="6" t="s">
        <v>21</v>
      </c>
      <c r="P1032" s="6" t="s">
        <v>36</v>
      </c>
      <c r="Q103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3" customFormat="false" ht="13.8" hidden="false" customHeight="false" outlineLevel="0" collapsed="false">
      <c r="A1033" s="0" t="n">
        <v>1032</v>
      </c>
      <c r="B1033" s="1" t="n">
        <v>45236</v>
      </c>
      <c r="C1033" s="2" t="n">
        <f aca="false">YEAR(B1033)</f>
        <v>2023</v>
      </c>
      <c r="D1033" s="2" t="n">
        <f aca="false">WEEKNUM(B1033,1)</f>
        <v>45</v>
      </c>
      <c r="E1033" s="16" t="s">
        <v>17</v>
      </c>
      <c r="F1033" s="0" t="s">
        <v>18</v>
      </c>
      <c r="G1033" s="3" t="n">
        <v>32220</v>
      </c>
      <c r="H1033" s="3" t="n">
        <v>32255</v>
      </c>
      <c r="I1033" s="4" t="n">
        <f aca="false">H1033-G1033</f>
        <v>35</v>
      </c>
      <c r="J1033" s="4" t="n">
        <v>9</v>
      </c>
      <c r="K1033" s="4" t="n">
        <v>53</v>
      </c>
      <c r="L1033" s="4" t="n">
        <v>11</v>
      </c>
      <c r="M1033" s="4" t="n">
        <f aca="false">rittenfreddie[[#This Row],[Batt.perc.vertrek]]-rittenfreddie[[#This Row],[Batt.perc.aankomst]]</f>
        <v>42</v>
      </c>
      <c r="N1033" s="25" t="n">
        <f aca="false">rittenfreddie[[#This Row],[Gereden kilometers]]/rittenfreddie[[#This Row],[Batt.perc.verbruikt]]</f>
        <v>0.833333333333333</v>
      </c>
      <c r="O1033" s="6" t="s">
        <v>21</v>
      </c>
      <c r="P1033" s="6" t="s">
        <v>36</v>
      </c>
      <c r="Q103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4" customFormat="false" ht="13.8" hidden="false" customHeight="false" outlineLevel="0" collapsed="false">
      <c r="A1034" s="0" t="n">
        <v>1033</v>
      </c>
      <c r="B1034" s="1" t="n">
        <v>45236</v>
      </c>
      <c r="C1034" s="2" t="n">
        <f aca="false">YEAR(B1034)</f>
        <v>2023</v>
      </c>
      <c r="D1034" s="2" t="n">
        <f aca="false">WEEKNUM(B1034,1)</f>
        <v>45</v>
      </c>
      <c r="E1034" s="16" t="s">
        <v>18</v>
      </c>
      <c r="F1034" s="0" t="s">
        <v>17</v>
      </c>
      <c r="G1034" s="3" t="n">
        <v>32255</v>
      </c>
      <c r="H1034" s="3" t="n">
        <v>32290</v>
      </c>
      <c r="I1034" s="4" t="n">
        <f aca="false">H1034-G1034</f>
        <v>35</v>
      </c>
      <c r="J1034" s="4" t="n">
        <v>10</v>
      </c>
      <c r="K1034" s="4" t="n">
        <v>98</v>
      </c>
      <c r="L1034" s="4" t="n">
        <v>53</v>
      </c>
      <c r="M1034" s="4" t="n">
        <f aca="false">rittenfreddie[[#This Row],[Batt.perc.vertrek]]-rittenfreddie[[#This Row],[Batt.perc.aankomst]]</f>
        <v>45</v>
      </c>
      <c r="N1034" s="25" t="n">
        <f aca="false">rittenfreddie[[#This Row],[Gereden kilometers]]/rittenfreddie[[#This Row],[Batt.perc.verbruikt]]</f>
        <v>0.777777777777778</v>
      </c>
      <c r="O1034" s="6" t="s">
        <v>21</v>
      </c>
      <c r="P1034" s="6" t="s">
        <v>36</v>
      </c>
      <c r="Q103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5" customFormat="false" ht="13.8" hidden="false" customHeight="false" outlineLevel="0" collapsed="false">
      <c r="A1035" s="0" t="n">
        <v>1034</v>
      </c>
      <c r="B1035" s="1" t="n">
        <v>45237</v>
      </c>
      <c r="C1035" s="2" t="n">
        <f aca="false">YEAR(B1035)</f>
        <v>2023</v>
      </c>
      <c r="D1035" s="2" t="n">
        <f aca="false">WEEKNUM(B1035,1)</f>
        <v>45</v>
      </c>
      <c r="E1035" s="16" t="s">
        <v>17</v>
      </c>
      <c r="F1035" s="0" t="s">
        <v>18</v>
      </c>
      <c r="G1035" s="3" t="n">
        <v>32290</v>
      </c>
      <c r="H1035" s="3" t="n">
        <v>32325</v>
      </c>
      <c r="I1035" s="4" t="n">
        <f aca="false">H1035-G1035</f>
        <v>35</v>
      </c>
      <c r="J1035" s="4" t="n">
        <v>8</v>
      </c>
      <c r="K1035" s="4" t="n">
        <v>53</v>
      </c>
      <c r="L1035" s="4" t="n">
        <v>12</v>
      </c>
      <c r="M1035" s="4" t="n">
        <f aca="false">rittenfreddie[[#This Row],[Batt.perc.vertrek]]-rittenfreddie[[#This Row],[Batt.perc.aankomst]]</f>
        <v>41</v>
      </c>
      <c r="N1035" s="25" t="n">
        <f aca="false">rittenfreddie[[#This Row],[Gereden kilometers]]/rittenfreddie[[#This Row],[Batt.perc.verbruikt]]</f>
        <v>0.853658536585366</v>
      </c>
      <c r="O1035" s="6" t="s">
        <v>21</v>
      </c>
      <c r="P1035" s="6" t="s">
        <v>36</v>
      </c>
      <c r="Q103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6" customFormat="false" ht="13.8" hidden="false" customHeight="false" outlineLevel="0" collapsed="false">
      <c r="A1036" s="0" t="n">
        <v>1035</v>
      </c>
      <c r="B1036" s="1" t="n">
        <v>45237</v>
      </c>
      <c r="C1036" s="2" t="n">
        <f aca="false">YEAR(B1036)</f>
        <v>2023</v>
      </c>
      <c r="D1036" s="2" t="n">
        <f aca="false">WEEKNUM(B1036,1)</f>
        <v>45</v>
      </c>
      <c r="E1036" s="16" t="s">
        <v>18</v>
      </c>
      <c r="F1036" s="0" t="s">
        <v>17</v>
      </c>
      <c r="G1036" s="3" t="n">
        <v>32325</v>
      </c>
      <c r="H1036" s="3" t="n">
        <v>32360</v>
      </c>
      <c r="I1036" s="4" t="n">
        <f aca="false">H1036-G1036</f>
        <v>35</v>
      </c>
      <c r="J1036" s="4" t="n">
        <v>9</v>
      </c>
      <c r="K1036" s="4" t="n">
        <v>100</v>
      </c>
      <c r="L1036" s="4" t="n">
        <v>54</v>
      </c>
      <c r="M1036" s="4" t="n">
        <f aca="false">rittenfreddie[[#This Row],[Batt.perc.vertrek]]-rittenfreddie[[#This Row],[Batt.perc.aankomst]]</f>
        <v>46</v>
      </c>
      <c r="N1036" s="25" t="n">
        <f aca="false">rittenfreddie[[#This Row],[Gereden kilometers]]/rittenfreddie[[#This Row],[Batt.perc.verbruikt]]</f>
        <v>0.760869565217391</v>
      </c>
      <c r="O1036" s="6" t="s">
        <v>21</v>
      </c>
      <c r="P1036" s="6" t="s">
        <v>36</v>
      </c>
      <c r="Q103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7" customFormat="false" ht="13.8" hidden="false" customHeight="false" outlineLevel="0" collapsed="false">
      <c r="A1037" s="0" t="n">
        <v>1036</v>
      </c>
      <c r="B1037" s="1" t="n">
        <v>45238</v>
      </c>
      <c r="C1037" s="2" t="n">
        <f aca="false">YEAR(B1037)</f>
        <v>2023</v>
      </c>
      <c r="D1037" s="2" t="n">
        <f aca="false">WEEKNUM(B1037,1)</f>
        <v>45</v>
      </c>
      <c r="E1037" s="16" t="s">
        <v>17</v>
      </c>
      <c r="F1037" s="0" t="s">
        <v>18</v>
      </c>
      <c r="G1037" s="3" t="n">
        <v>32360</v>
      </c>
      <c r="H1037" s="3" t="n">
        <v>32396</v>
      </c>
      <c r="I1037" s="4" t="n">
        <f aca="false">H1037-G1037</f>
        <v>36</v>
      </c>
      <c r="J1037" s="4" t="n">
        <v>11</v>
      </c>
      <c r="K1037" s="4" t="n">
        <v>54</v>
      </c>
      <c r="L1037" s="4" t="n">
        <v>12</v>
      </c>
      <c r="M1037" s="4" t="n">
        <f aca="false">rittenfreddie[[#This Row],[Batt.perc.vertrek]]-rittenfreddie[[#This Row],[Batt.perc.aankomst]]</f>
        <v>42</v>
      </c>
      <c r="N1037" s="25" t="n">
        <f aca="false">rittenfreddie[[#This Row],[Gereden kilometers]]/rittenfreddie[[#This Row],[Batt.perc.verbruikt]]</f>
        <v>0.857142857142857</v>
      </c>
      <c r="O1037" s="6" t="s">
        <v>21</v>
      </c>
      <c r="P1037" s="6" t="s">
        <v>36</v>
      </c>
      <c r="Q103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8" customFormat="false" ht="13.8" hidden="false" customHeight="false" outlineLevel="0" collapsed="false">
      <c r="A1038" s="0" t="n">
        <v>1037</v>
      </c>
      <c r="B1038" s="1" t="n">
        <v>45238</v>
      </c>
      <c r="C1038" s="2" t="n">
        <f aca="false">YEAR(B1038)</f>
        <v>2023</v>
      </c>
      <c r="D1038" s="2" t="n">
        <f aca="false">WEEKNUM(B1038,1)</f>
        <v>45</v>
      </c>
      <c r="E1038" s="16" t="s">
        <v>18</v>
      </c>
      <c r="F1038" s="0" t="s">
        <v>17</v>
      </c>
      <c r="G1038" s="3" t="n">
        <v>32396</v>
      </c>
      <c r="H1038" s="3" t="n">
        <v>32431</v>
      </c>
      <c r="I1038" s="4" t="n">
        <f aca="false">H1038-G1038</f>
        <v>35</v>
      </c>
      <c r="J1038" s="4" t="n">
        <v>8</v>
      </c>
      <c r="K1038" s="4" t="n">
        <v>100</v>
      </c>
      <c r="L1038" s="4" t="n">
        <v>54</v>
      </c>
      <c r="M1038" s="4" t="n">
        <f aca="false">rittenfreddie[[#This Row],[Batt.perc.vertrek]]-rittenfreddie[[#This Row],[Batt.perc.aankomst]]</f>
        <v>46</v>
      </c>
      <c r="N1038" s="25" t="n">
        <f aca="false">rittenfreddie[[#This Row],[Gereden kilometers]]/rittenfreddie[[#This Row],[Batt.perc.verbruikt]]</f>
        <v>0.760869565217391</v>
      </c>
      <c r="O1038" s="6" t="s">
        <v>21</v>
      </c>
      <c r="P1038" s="6" t="s">
        <v>36</v>
      </c>
      <c r="Q103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39" customFormat="false" ht="13.8" hidden="false" customHeight="false" outlineLevel="0" collapsed="false">
      <c r="A1039" s="0" t="n">
        <v>1038</v>
      </c>
      <c r="B1039" s="1" t="n">
        <v>45239</v>
      </c>
      <c r="C1039" s="2" t="n">
        <f aca="false">YEAR(B1039)</f>
        <v>2023</v>
      </c>
      <c r="D1039" s="2" t="n">
        <f aca="false">WEEKNUM(B1039,1)</f>
        <v>45</v>
      </c>
      <c r="E1039" s="16" t="s">
        <v>17</v>
      </c>
      <c r="F1039" s="0" t="s">
        <v>18</v>
      </c>
      <c r="G1039" s="3" t="n">
        <v>32431</v>
      </c>
      <c r="H1039" s="3" t="n">
        <v>32466</v>
      </c>
      <c r="I1039" s="4" t="n">
        <f aca="false">H1039-G1039</f>
        <v>35</v>
      </c>
      <c r="J1039" s="4" t="n">
        <v>9</v>
      </c>
      <c r="K1039" s="4" t="n">
        <v>54</v>
      </c>
      <c r="L1039" s="4" t="n">
        <v>10</v>
      </c>
      <c r="M1039" s="4" t="n">
        <f aca="false">rittenfreddie[[#This Row],[Batt.perc.vertrek]]-rittenfreddie[[#This Row],[Batt.perc.aankomst]]</f>
        <v>44</v>
      </c>
      <c r="N1039" s="25" t="n">
        <f aca="false">rittenfreddie[[#This Row],[Gereden kilometers]]/rittenfreddie[[#This Row],[Batt.perc.verbruikt]]</f>
        <v>0.795454545454545</v>
      </c>
      <c r="O1039" s="6" t="s">
        <v>21</v>
      </c>
      <c r="P1039" s="6" t="s">
        <v>36</v>
      </c>
      <c r="Q103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0" customFormat="false" ht="13.8" hidden="false" customHeight="false" outlineLevel="0" collapsed="false">
      <c r="A1040" s="0" t="n">
        <v>1039</v>
      </c>
      <c r="B1040" s="1" t="n">
        <v>45239</v>
      </c>
      <c r="C1040" s="2" t="n">
        <f aca="false">YEAR(B1040)</f>
        <v>2023</v>
      </c>
      <c r="D1040" s="2" t="n">
        <f aca="false">WEEKNUM(B1040,1)</f>
        <v>45</v>
      </c>
      <c r="E1040" s="16" t="s">
        <v>18</v>
      </c>
      <c r="F1040" s="0" t="s">
        <v>17</v>
      </c>
      <c r="G1040" s="3" t="n">
        <v>32466</v>
      </c>
      <c r="H1040" s="3" t="n">
        <v>32502</v>
      </c>
      <c r="I1040" s="4" t="n">
        <f aca="false">H1040-G1040</f>
        <v>36</v>
      </c>
      <c r="J1040" s="4" t="n">
        <v>10</v>
      </c>
      <c r="K1040" s="4" t="n">
        <v>100</v>
      </c>
      <c r="L1040" s="4" t="n">
        <v>55</v>
      </c>
      <c r="M1040" s="4" t="n">
        <f aca="false">rittenfreddie[[#This Row],[Batt.perc.vertrek]]-rittenfreddie[[#This Row],[Batt.perc.aankomst]]</f>
        <v>45</v>
      </c>
      <c r="N1040" s="25" t="n">
        <f aca="false">rittenfreddie[[#This Row],[Gereden kilometers]]/rittenfreddie[[#This Row],[Batt.perc.verbruikt]]</f>
        <v>0.8</v>
      </c>
      <c r="O1040" s="6" t="s">
        <v>21</v>
      </c>
      <c r="P1040" s="6" t="s">
        <v>36</v>
      </c>
      <c r="Q104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1" customFormat="false" ht="13.8" hidden="false" customHeight="false" outlineLevel="0" collapsed="false">
      <c r="A1041" s="0" t="n">
        <v>1040</v>
      </c>
      <c r="B1041" s="1" t="n">
        <v>45240</v>
      </c>
      <c r="C1041" s="2" t="n">
        <f aca="false">YEAR(B1041)</f>
        <v>2023</v>
      </c>
      <c r="D1041" s="2" t="n">
        <f aca="false">WEEKNUM(B1041,1)</f>
        <v>45</v>
      </c>
      <c r="E1041" s="16" t="s">
        <v>17</v>
      </c>
      <c r="F1041" s="0" t="s">
        <v>18</v>
      </c>
      <c r="G1041" s="3" t="n">
        <v>32502</v>
      </c>
      <c r="H1041" s="3" t="n">
        <v>32537</v>
      </c>
      <c r="I1041" s="4" t="n">
        <f aca="false">H1041-G1041</f>
        <v>35</v>
      </c>
      <c r="J1041" s="4" t="n">
        <v>7</v>
      </c>
      <c r="K1041" s="4" t="n">
        <v>55</v>
      </c>
      <c r="L1041" s="4" t="n">
        <v>12</v>
      </c>
      <c r="M1041" s="4" t="n">
        <f aca="false">rittenfreddie[[#This Row],[Batt.perc.vertrek]]-rittenfreddie[[#This Row],[Batt.perc.aankomst]]</f>
        <v>43</v>
      </c>
      <c r="N1041" s="25" t="n">
        <f aca="false">rittenfreddie[[#This Row],[Gereden kilometers]]/rittenfreddie[[#This Row],[Batt.perc.verbruikt]]</f>
        <v>0.813953488372093</v>
      </c>
      <c r="O1041" s="6" t="s">
        <v>21</v>
      </c>
      <c r="P1041" s="6" t="s">
        <v>36</v>
      </c>
      <c r="Q104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2" customFormat="false" ht="13.8" hidden="false" customHeight="false" outlineLevel="0" collapsed="false">
      <c r="A1042" s="0" t="n">
        <v>1041</v>
      </c>
      <c r="B1042" s="1" t="n">
        <v>45240</v>
      </c>
      <c r="C1042" s="2" t="n">
        <f aca="false">YEAR(B1042)</f>
        <v>2023</v>
      </c>
      <c r="D1042" s="2" t="n">
        <f aca="false">WEEKNUM(B1042,1)</f>
        <v>45</v>
      </c>
      <c r="E1042" s="16" t="s">
        <v>18</v>
      </c>
      <c r="F1042" s="0" t="s">
        <v>17</v>
      </c>
      <c r="G1042" s="3" t="n">
        <v>32537</v>
      </c>
      <c r="H1042" s="3" t="n">
        <v>32573</v>
      </c>
      <c r="I1042" s="4" t="n">
        <f aca="false">H1042-G1042</f>
        <v>36</v>
      </c>
      <c r="J1042" s="4" t="n">
        <v>7</v>
      </c>
      <c r="K1042" s="4" t="n">
        <v>100</v>
      </c>
      <c r="L1042" s="4" t="n">
        <v>54</v>
      </c>
      <c r="M1042" s="4" t="n">
        <f aca="false">rittenfreddie[[#This Row],[Batt.perc.vertrek]]-rittenfreddie[[#This Row],[Batt.perc.aankomst]]</f>
        <v>46</v>
      </c>
      <c r="N1042" s="25" t="n">
        <f aca="false">rittenfreddie[[#This Row],[Gereden kilometers]]/rittenfreddie[[#This Row],[Batt.perc.verbruikt]]</f>
        <v>0.782608695652174</v>
      </c>
      <c r="O1042" s="6" t="s">
        <v>21</v>
      </c>
      <c r="P1042" s="6" t="s">
        <v>36</v>
      </c>
      <c r="Q104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3" customFormat="false" ht="13.8" hidden="false" customHeight="false" outlineLevel="0" collapsed="false">
      <c r="A1043" s="0" t="n">
        <v>1042</v>
      </c>
      <c r="B1043" s="1" t="n">
        <v>45243</v>
      </c>
      <c r="C1043" s="2" t="n">
        <f aca="false">YEAR(B1043)</f>
        <v>2023</v>
      </c>
      <c r="D1043" s="2" t="n">
        <f aca="false">WEEKNUM(B1043,1)</f>
        <v>46</v>
      </c>
      <c r="E1043" s="16" t="s">
        <v>17</v>
      </c>
      <c r="F1043" s="0" t="s">
        <v>18</v>
      </c>
      <c r="G1043" s="3" t="n">
        <v>32573</v>
      </c>
      <c r="H1043" s="3" t="n">
        <v>32608</v>
      </c>
      <c r="I1043" s="4" t="n">
        <f aca="false">H1043-G1043</f>
        <v>35</v>
      </c>
      <c r="J1043" s="4" t="n">
        <v>3</v>
      </c>
      <c r="K1043" s="4" t="n">
        <v>54</v>
      </c>
      <c r="L1043" s="4" t="n">
        <v>9</v>
      </c>
      <c r="M1043" s="4" t="n">
        <f aca="false">rittenfreddie[[#This Row],[Batt.perc.vertrek]]-rittenfreddie[[#This Row],[Batt.perc.aankomst]]</f>
        <v>45</v>
      </c>
      <c r="N1043" s="25" t="n">
        <f aca="false">rittenfreddie[[#This Row],[Gereden kilometers]]/rittenfreddie[[#This Row],[Batt.perc.verbruikt]]</f>
        <v>0.777777777777778</v>
      </c>
      <c r="O1043" s="6" t="s">
        <v>21</v>
      </c>
      <c r="P1043" s="6" t="s">
        <v>36</v>
      </c>
      <c r="Q104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4" customFormat="false" ht="13.8" hidden="false" customHeight="false" outlineLevel="0" collapsed="false">
      <c r="A1044" s="0" t="n">
        <v>1043</v>
      </c>
      <c r="B1044" s="1" t="n">
        <v>45243</v>
      </c>
      <c r="C1044" s="2" t="n">
        <f aca="false">YEAR(B1044)</f>
        <v>2023</v>
      </c>
      <c r="D1044" s="2" t="n">
        <f aca="false">WEEKNUM(B1044,1)</f>
        <v>46</v>
      </c>
      <c r="E1044" s="16" t="s">
        <v>18</v>
      </c>
      <c r="F1044" s="0" t="s">
        <v>17</v>
      </c>
      <c r="G1044" s="3" t="n">
        <v>32608</v>
      </c>
      <c r="H1044" s="3" t="n">
        <v>32645</v>
      </c>
      <c r="I1044" s="4" t="n">
        <f aca="false">H1044-G1044</f>
        <v>37</v>
      </c>
      <c r="J1044" s="4" t="n">
        <v>12</v>
      </c>
      <c r="K1044" s="4" t="n">
        <v>100</v>
      </c>
      <c r="L1044" s="4" t="n">
        <v>53</v>
      </c>
      <c r="M1044" s="4" t="n">
        <f aca="false">rittenfreddie[[#This Row],[Batt.perc.vertrek]]-rittenfreddie[[#This Row],[Batt.perc.aankomst]]</f>
        <v>47</v>
      </c>
      <c r="N1044" s="25" t="n">
        <f aca="false">rittenfreddie[[#This Row],[Gereden kilometers]]/rittenfreddie[[#This Row],[Batt.perc.verbruikt]]</f>
        <v>0.787234042553192</v>
      </c>
      <c r="O1044" s="6" t="s">
        <v>21</v>
      </c>
      <c r="P1044" s="6" t="s">
        <v>36</v>
      </c>
      <c r="Q104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5" customFormat="false" ht="13.8" hidden="false" customHeight="false" outlineLevel="0" collapsed="false">
      <c r="A1045" s="0" t="n">
        <v>1044</v>
      </c>
      <c r="B1045" s="1" t="n">
        <v>45244</v>
      </c>
      <c r="C1045" s="2" t="n">
        <f aca="false">YEAR(B1045)</f>
        <v>2023</v>
      </c>
      <c r="D1045" s="2" t="n">
        <f aca="false">WEEKNUM(B1045,1)</f>
        <v>46</v>
      </c>
      <c r="E1045" s="16" t="s">
        <v>17</v>
      </c>
      <c r="F1045" s="0" t="s">
        <v>18</v>
      </c>
      <c r="G1045" s="3" t="n">
        <v>32645</v>
      </c>
      <c r="H1045" s="3" t="n">
        <v>32680</v>
      </c>
      <c r="I1045" s="4" t="n">
        <f aca="false">H1045-G1045</f>
        <v>35</v>
      </c>
      <c r="J1045" s="4" t="n">
        <v>11</v>
      </c>
      <c r="K1045" s="4" t="n">
        <v>53</v>
      </c>
      <c r="L1045" s="4" t="n">
        <v>9</v>
      </c>
      <c r="M1045" s="4" t="n">
        <f aca="false">rittenfreddie[[#This Row],[Batt.perc.vertrek]]-rittenfreddie[[#This Row],[Batt.perc.aankomst]]</f>
        <v>44</v>
      </c>
      <c r="N1045" s="25" t="n">
        <f aca="false">rittenfreddie[[#This Row],[Gereden kilometers]]/rittenfreddie[[#This Row],[Batt.perc.verbruikt]]</f>
        <v>0.795454545454545</v>
      </c>
      <c r="O1045" s="6" t="s">
        <v>21</v>
      </c>
      <c r="P1045" s="6" t="s">
        <v>36</v>
      </c>
      <c r="Q104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6" customFormat="false" ht="13.8" hidden="false" customHeight="false" outlineLevel="0" collapsed="false">
      <c r="A1046" s="0" t="n">
        <v>1045</v>
      </c>
      <c r="B1046" s="1" t="n">
        <v>45244</v>
      </c>
      <c r="C1046" s="2" t="n">
        <f aca="false">YEAR(B1046)</f>
        <v>2023</v>
      </c>
      <c r="D1046" s="2" t="n">
        <f aca="false">WEEKNUM(B1046,1)</f>
        <v>46</v>
      </c>
      <c r="E1046" s="16" t="s">
        <v>18</v>
      </c>
      <c r="F1046" s="0" t="s">
        <v>17</v>
      </c>
      <c r="G1046" s="3" t="n">
        <v>32680</v>
      </c>
      <c r="H1046" s="3" t="n">
        <v>32715</v>
      </c>
      <c r="I1046" s="4" t="n">
        <f aca="false">H1046-G1046</f>
        <v>35</v>
      </c>
      <c r="J1046" s="4" t="n">
        <v>10</v>
      </c>
      <c r="K1046" s="4" t="n">
        <v>100</v>
      </c>
      <c r="L1046" s="4" t="n">
        <v>57</v>
      </c>
      <c r="M1046" s="4" t="n">
        <f aca="false">rittenfreddie[[#This Row],[Batt.perc.vertrek]]-rittenfreddie[[#This Row],[Batt.perc.aankomst]]</f>
        <v>43</v>
      </c>
      <c r="N1046" s="25" t="n">
        <f aca="false">rittenfreddie[[#This Row],[Gereden kilometers]]/rittenfreddie[[#This Row],[Batt.perc.verbruikt]]</f>
        <v>0.813953488372093</v>
      </c>
      <c r="O1046" s="6" t="s">
        <v>21</v>
      </c>
      <c r="P1046" s="6" t="s">
        <v>36</v>
      </c>
      <c r="Q104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7" customFormat="false" ht="13.8" hidden="false" customHeight="false" outlineLevel="0" collapsed="false">
      <c r="A1047" s="0" t="n">
        <v>1046</v>
      </c>
      <c r="B1047" s="1" t="n">
        <v>45245</v>
      </c>
      <c r="C1047" s="2" t="n">
        <f aca="false">YEAR(B1047)</f>
        <v>2023</v>
      </c>
      <c r="D1047" s="2" t="n">
        <f aca="false">WEEKNUM(B1047,1)</f>
        <v>46</v>
      </c>
      <c r="E1047" s="16" t="s">
        <v>17</v>
      </c>
      <c r="F1047" s="0" t="s">
        <v>18</v>
      </c>
      <c r="G1047" s="3" t="n">
        <v>32715</v>
      </c>
      <c r="H1047" s="3" t="n">
        <v>32751</v>
      </c>
      <c r="I1047" s="4" t="n">
        <f aca="false">H1047-G1047</f>
        <v>36</v>
      </c>
      <c r="J1047" s="4" t="n">
        <v>8</v>
      </c>
      <c r="K1047" s="4" t="n">
        <v>57</v>
      </c>
      <c r="L1047" s="4" t="n">
        <v>13</v>
      </c>
      <c r="M1047" s="4" t="n">
        <f aca="false">rittenfreddie[[#This Row],[Batt.perc.vertrek]]-rittenfreddie[[#This Row],[Batt.perc.aankomst]]</f>
        <v>44</v>
      </c>
      <c r="N1047" s="25" t="n">
        <f aca="false">rittenfreddie[[#This Row],[Gereden kilometers]]/rittenfreddie[[#This Row],[Batt.perc.verbruikt]]</f>
        <v>0.818181818181818</v>
      </c>
      <c r="O1047" s="6" t="s">
        <v>21</v>
      </c>
      <c r="P1047" s="6" t="s">
        <v>36</v>
      </c>
      <c r="Q104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8" customFormat="false" ht="13.8" hidden="false" customHeight="false" outlineLevel="0" collapsed="false">
      <c r="A1048" s="0" t="n">
        <v>1047</v>
      </c>
      <c r="B1048" s="1" t="n">
        <v>45245</v>
      </c>
      <c r="C1048" s="2" t="n">
        <f aca="false">YEAR(B1048)</f>
        <v>2023</v>
      </c>
      <c r="D1048" s="2" t="n">
        <f aca="false">WEEKNUM(B1048,1)</f>
        <v>46</v>
      </c>
      <c r="E1048" s="16" t="s">
        <v>18</v>
      </c>
      <c r="F1048" s="0" t="s">
        <v>17</v>
      </c>
      <c r="G1048" s="3" t="n">
        <v>32751</v>
      </c>
      <c r="H1048" s="3" t="n">
        <v>32786</v>
      </c>
      <c r="I1048" s="4" t="n">
        <f aca="false">H1048-G1048</f>
        <v>35</v>
      </c>
      <c r="J1048" s="4" t="n">
        <v>9</v>
      </c>
      <c r="K1048" s="4" t="n">
        <v>100</v>
      </c>
      <c r="L1048" s="4" t="n">
        <v>53</v>
      </c>
      <c r="M1048" s="4" t="n">
        <f aca="false">rittenfreddie[[#This Row],[Batt.perc.vertrek]]-rittenfreddie[[#This Row],[Batt.perc.aankomst]]</f>
        <v>47</v>
      </c>
      <c r="N1048" s="25" t="n">
        <f aca="false">rittenfreddie[[#This Row],[Gereden kilometers]]/rittenfreddie[[#This Row],[Batt.perc.verbruikt]]</f>
        <v>0.74468085106383</v>
      </c>
      <c r="O1048" s="6" t="s">
        <v>21</v>
      </c>
      <c r="P1048" s="6" t="s">
        <v>36</v>
      </c>
      <c r="Q104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49" customFormat="false" ht="13.8" hidden="false" customHeight="false" outlineLevel="0" collapsed="false">
      <c r="A1049" s="0" t="n">
        <v>1048</v>
      </c>
      <c r="B1049" s="1" t="n">
        <v>45246</v>
      </c>
      <c r="C1049" s="2" t="n">
        <f aca="false">YEAR(B1049)</f>
        <v>2023</v>
      </c>
      <c r="D1049" s="2" t="n">
        <f aca="false">WEEKNUM(B1049,1)</f>
        <v>46</v>
      </c>
      <c r="E1049" s="16" t="s">
        <v>17</v>
      </c>
      <c r="F1049" s="0" t="s">
        <v>18</v>
      </c>
      <c r="G1049" s="3" t="n">
        <v>32786</v>
      </c>
      <c r="H1049" s="3" t="n">
        <v>32822</v>
      </c>
      <c r="I1049" s="4" t="n">
        <f aca="false">H1049-G1049</f>
        <v>36</v>
      </c>
      <c r="J1049" s="4" t="s">
        <v>26</v>
      </c>
      <c r="K1049" s="4" t="n">
        <v>53</v>
      </c>
      <c r="L1049" s="4" t="n">
        <v>9</v>
      </c>
      <c r="M1049" s="4" t="n">
        <f aca="false">rittenfreddie[[#This Row],[Batt.perc.vertrek]]-rittenfreddie[[#This Row],[Batt.perc.aankomst]]</f>
        <v>44</v>
      </c>
      <c r="N1049" s="25" t="n">
        <f aca="false">rittenfreddie[[#This Row],[Gereden kilometers]]/rittenfreddie[[#This Row],[Batt.perc.verbruikt]]</f>
        <v>0.818181818181818</v>
      </c>
      <c r="O1049" s="6" t="s">
        <v>21</v>
      </c>
      <c r="P1049" s="6" t="s">
        <v>36</v>
      </c>
      <c r="Q104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0" customFormat="false" ht="13.8" hidden="false" customHeight="false" outlineLevel="0" collapsed="false">
      <c r="A1050" s="0" t="n">
        <v>1049</v>
      </c>
      <c r="B1050" s="1" t="n">
        <v>45246</v>
      </c>
      <c r="C1050" s="2" t="n">
        <f aca="false">YEAR(B1050)</f>
        <v>2023</v>
      </c>
      <c r="D1050" s="2" t="n">
        <f aca="false">WEEKNUM(B1050,1)</f>
        <v>46</v>
      </c>
      <c r="E1050" s="16" t="s">
        <v>18</v>
      </c>
      <c r="F1050" s="0" t="s">
        <v>17</v>
      </c>
      <c r="G1050" s="3" t="n">
        <v>32822</v>
      </c>
      <c r="H1050" s="3" t="n">
        <v>32868</v>
      </c>
      <c r="I1050" s="4" t="n">
        <f aca="false">H1050-G1050</f>
        <v>46</v>
      </c>
      <c r="J1050" s="4" t="n">
        <v>6</v>
      </c>
      <c r="K1050" s="4" t="n">
        <v>100</v>
      </c>
      <c r="L1050" s="4" t="n">
        <v>42</v>
      </c>
      <c r="M1050" s="4" t="n">
        <f aca="false">rittenfreddie[[#This Row],[Batt.perc.vertrek]]-rittenfreddie[[#This Row],[Batt.perc.aankomst]]</f>
        <v>58</v>
      </c>
      <c r="N1050" s="25" t="n">
        <f aca="false">rittenfreddie[[#This Row],[Gereden kilometers]]/rittenfreddie[[#This Row],[Batt.perc.verbruikt]]</f>
        <v>0.793103448275862</v>
      </c>
      <c r="O1050" s="6" t="s">
        <v>21</v>
      </c>
      <c r="P1050" s="6" t="s">
        <v>36</v>
      </c>
      <c r="Q105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1" customFormat="false" ht="13.8" hidden="false" customHeight="false" outlineLevel="0" collapsed="false">
      <c r="A1051" s="0" t="n">
        <v>1050</v>
      </c>
      <c r="B1051" s="1" t="n">
        <v>45247</v>
      </c>
      <c r="C1051" s="2" t="n">
        <f aca="false">YEAR(B1051)</f>
        <v>2023</v>
      </c>
      <c r="D1051" s="2" t="n">
        <f aca="false">WEEKNUM(B1051,1)</f>
        <v>46</v>
      </c>
      <c r="E1051" s="16" t="s">
        <v>17</v>
      </c>
      <c r="F1051" s="0" t="s">
        <v>18</v>
      </c>
      <c r="G1051" s="3" t="n">
        <v>32868</v>
      </c>
      <c r="H1051" s="3" t="n">
        <v>32904</v>
      </c>
      <c r="I1051" s="4" t="n">
        <f aca="false">H1051-G1051</f>
        <v>36</v>
      </c>
      <c r="J1051" s="4" t="s">
        <v>26</v>
      </c>
      <c r="K1051" s="4" t="n">
        <v>100</v>
      </c>
      <c r="L1051" s="4" t="n">
        <v>59</v>
      </c>
      <c r="M1051" s="4" t="n">
        <f aca="false">rittenfreddie[[#This Row],[Batt.perc.vertrek]]-rittenfreddie[[#This Row],[Batt.perc.aankomst]]</f>
        <v>41</v>
      </c>
      <c r="N1051" s="25" t="n">
        <f aca="false">rittenfreddie[[#This Row],[Gereden kilometers]]/rittenfreddie[[#This Row],[Batt.perc.verbruikt]]</f>
        <v>0.878048780487805</v>
      </c>
      <c r="O1051" s="6" t="s">
        <v>21</v>
      </c>
      <c r="P1051" s="6" t="s">
        <v>36</v>
      </c>
      <c r="Q105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2" customFormat="false" ht="13.8" hidden="false" customHeight="false" outlineLevel="0" collapsed="false">
      <c r="A1052" s="0" t="n">
        <v>1051</v>
      </c>
      <c r="B1052" s="1" t="n">
        <v>45247</v>
      </c>
      <c r="C1052" s="2" t="n">
        <f aca="false">YEAR(B1052)</f>
        <v>2023</v>
      </c>
      <c r="D1052" s="2" t="n">
        <f aca="false">WEEKNUM(B1052,1)</f>
        <v>46</v>
      </c>
      <c r="E1052" s="16" t="s">
        <v>18</v>
      </c>
      <c r="F1052" s="0" t="s">
        <v>17</v>
      </c>
      <c r="G1052" s="3" t="n">
        <v>32904</v>
      </c>
      <c r="H1052" s="3" t="n">
        <v>32943</v>
      </c>
      <c r="I1052" s="4" t="n">
        <f aca="false">H1052-G1052</f>
        <v>39</v>
      </c>
      <c r="J1052" s="4" t="n">
        <v>6</v>
      </c>
      <c r="K1052" s="4" t="n">
        <v>100</v>
      </c>
      <c r="L1052" s="4" t="n">
        <v>52</v>
      </c>
      <c r="M1052" s="4" t="n">
        <f aca="false">rittenfreddie[[#This Row],[Batt.perc.vertrek]]-rittenfreddie[[#This Row],[Batt.perc.aankomst]]</f>
        <v>48</v>
      </c>
      <c r="N1052" s="25" t="n">
        <f aca="false">rittenfreddie[[#This Row],[Gereden kilometers]]/rittenfreddie[[#This Row],[Batt.perc.verbruikt]]</f>
        <v>0.8125</v>
      </c>
      <c r="O1052" s="6" t="s">
        <v>21</v>
      </c>
      <c r="P1052" s="6" t="s">
        <v>36</v>
      </c>
      <c r="Q105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3" customFormat="false" ht="13.8" hidden="false" customHeight="false" outlineLevel="0" collapsed="false">
      <c r="A1053" s="0" t="n">
        <v>1052</v>
      </c>
      <c r="B1053" s="1" t="n">
        <v>45250</v>
      </c>
      <c r="C1053" s="2" t="n">
        <f aca="false">YEAR(B1053)</f>
        <v>2023</v>
      </c>
      <c r="D1053" s="2" t="n">
        <f aca="false">WEEKNUM(B1053,1)</f>
        <v>47</v>
      </c>
      <c r="E1053" s="16" t="s">
        <v>17</v>
      </c>
      <c r="F1053" s="0" t="s">
        <v>18</v>
      </c>
      <c r="G1053" s="3" t="n">
        <v>32943</v>
      </c>
      <c r="H1053" s="3" t="n">
        <v>32978</v>
      </c>
      <c r="I1053" s="4" t="n">
        <f aca="false">H1053-G1053</f>
        <v>35</v>
      </c>
      <c r="J1053" s="4" t="n">
        <v>10</v>
      </c>
      <c r="K1053" s="4" t="n">
        <v>52</v>
      </c>
      <c r="L1053" s="4" t="n">
        <v>9</v>
      </c>
      <c r="M1053" s="4" t="n">
        <f aca="false">rittenfreddie[[#This Row],[Batt.perc.vertrek]]-rittenfreddie[[#This Row],[Batt.perc.aankomst]]</f>
        <v>43</v>
      </c>
      <c r="N1053" s="25" t="n">
        <f aca="false">rittenfreddie[[#This Row],[Gereden kilometers]]/rittenfreddie[[#This Row],[Batt.perc.verbruikt]]</f>
        <v>0.813953488372093</v>
      </c>
      <c r="O1053" s="6" t="s">
        <v>21</v>
      </c>
      <c r="P1053" s="6" t="s">
        <v>36</v>
      </c>
      <c r="Q105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4" customFormat="false" ht="13.8" hidden="false" customHeight="false" outlineLevel="0" collapsed="false">
      <c r="A1054" s="0" t="n">
        <v>1053</v>
      </c>
      <c r="B1054" s="1" t="n">
        <v>45250</v>
      </c>
      <c r="C1054" s="2" t="n">
        <f aca="false">YEAR(B1054)</f>
        <v>2023</v>
      </c>
      <c r="D1054" s="2" t="n">
        <f aca="false">WEEKNUM(B1054,1)</f>
        <v>47</v>
      </c>
      <c r="E1054" s="16" t="s">
        <v>18</v>
      </c>
      <c r="F1054" s="0" t="s">
        <v>17</v>
      </c>
      <c r="G1054" s="3" t="n">
        <v>32978</v>
      </c>
      <c r="H1054" s="3" t="n">
        <v>33013</v>
      </c>
      <c r="I1054" s="4" t="n">
        <f aca="false">H1054-G1054</f>
        <v>35</v>
      </c>
      <c r="J1054" s="4" t="n">
        <v>12</v>
      </c>
      <c r="K1054" s="4" t="n">
        <v>100</v>
      </c>
      <c r="L1054" s="4" t="n">
        <v>56</v>
      </c>
      <c r="M1054" s="4" t="n">
        <f aca="false">rittenfreddie[[#This Row],[Batt.perc.vertrek]]-rittenfreddie[[#This Row],[Batt.perc.aankomst]]</f>
        <v>44</v>
      </c>
      <c r="N1054" s="25" t="n">
        <f aca="false">rittenfreddie[[#This Row],[Gereden kilometers]]/rittenfreddie[[#This Row],[Batt.perc.verbruikt]]</f>
        <v>0.795454545454545</v>
      </c>
      <c r="O1054" s="6" t="s">
        <v>21</v>
      </c>
      <c r="P1054" s="6" t="s">
        <v>36</v>
      </c>
      <c r="Q105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5" customFormat="false" ht="13.8" hidden="false" customHeight="false" outlineLevel="0" collapsed="false">
      <c r="A1055" s="0" t="n">
        <v>1054</v>
      </c>
      <c r="B1055" s="1" t="n">
        <v>45251</v>
      </c>
      <c r="C1055" s="2" t="n">
        <f aca="false">YEAR(B1055)</f>
        <v>2023</v>
      </c>
      <c r="D1055" s="2" t="n">
        <f aca="false">WEEKNUM(B1055,1)</f>
        <v>47</v>
      </c>
      <c r="E1055" s="16" t="s">
        <v>17</v>
      </c>
      <c r="F1055" s="0" t="s">
        <v>18</v>
      </c>
      <c r="G1055" s="3" t="n">
        <v>33013</v>
      </c>
      <c r="H1055" s="3" t="n">
        <v>33048</v>
      </c>
      <c r="I1055" s="4" t="n">
        <f aca="false">H1055-G1055</f>
        <v>35</v>
      </c>
      <c r="J1055" s="4" t="n">
        <v>9</v>
      </c>
      <c r="K1055" s="4" t="n">
        <v>56</v>
      </c>
      <c r="L1055" s="4" t="n">
        <v>8</v>
      </c>
      <c r="M1055" s="4" t="n">
        <f aca="false">rittenfreddie[[#This Row],[Batt.perc.vertrek]]-rittenfreddie[[#This Row],[Batt.perc.aankomst]]</f>
        <v>48</v>
      </c>
      <c r="N1055" s="25" t="n">
        <f aca="false">rittenfreddie[[#This Row],[Gereden kilometers]]/rittenfreddie[[#This Row],[Batt.perc.verbruikt]]</f>
        <v>0.729166666666667</v>
      </c>
      <c r="O1055" s="6" t="s">
        <v>21</v>
      </c>
      <c r="P1055" s="6" t="s">
        <v>36</v>
      </c>
      <c r="Q105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6" customFormat="false" ht="13.8" hidden="false" customHeight="false" outlineLevel="0" collapsed="false">
      <c r="A1056" s="0" t="n">
        <v>1055</v>
      </c>
      <c r="B1056" s="1" t="n">
        <v>45251</v>
      </c>
      <c r="C1056" s="2" t="n">
        <f aca="false">YEAR(B1056)</f>
        <v>2023</v>
      </c>
      <c r="D1056" s="2" t="n">
        <f aca="false">WEEKNUM(B1056,1)</f>
        <v>47</v>
      </c>
      <c r="E1056" s="16" t="s">
        <v>18</v>
      </c>
      <c r="F1056" s="0" t="s">
        <v>17</v>
      </c>
      <c r="G1056" s="3" t="n">
        <v>33048</v>
      </c>
      <c r="H1056" s="3" t="n">
        <v>33084</v>
      </c>
      <c r="I1056" s="4" t="n">
        <f aca="false">H1056-G1056</f>
        <v>36</v>
      </c>
      <c r="J1056" s="4" t="n">
        <v>7</v>
      </c>
      <c r="K1056" s="4" t="n">
        <v>100</v>
      </c>
      <c r="L1056" s="4" t="n">
        <v>63</v>
      </c>
      <c r="M1056" s="4" t="n">
        <f aca="false">rittenfreddie[[#This Row],[Batt.perc.vertrek]]-rittenfreddie[[#This Row],[Batt.perc.aankomst]]</f>
        <v>37</v>
      </c>
      <c r="N1056" s="25" t="n">
        <f aca="false">rittenfreddie[[#This Row],[Gereden kilometers]]/rittenfreddie[[#This Row],[Batt.perc.verbruikt]]</f>
        <v>0.972972972972973</v>
      </c>
      <c r="O1056" s="6" t="s">
        <v>21</v>
      </c>
      <c r="P1056" s="6" t="s">
        <v>36</v>
      </c>
      <c r="Q105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57" customFormat="false" ht="13.8" hidden="false" customHeight="false" outlineLevel="0" collapsed="false">
      <c r="A1057" s="0" t="n">
        <v>1056</v>
      </c>
      <c r="B1057" s="1" t="n">
        <v>45252</v>
      </c>
      <c r="C1057" s="2" t="n">
        <f aca="false">YEAR(B1057)</f>
        <v>2023</v>
      </c>
      <c r="D1057" s="2" t="n">
        <f aca="false">WEEKNUM(B1057,1)</f>
        <v>47</v>
      </c>
      <c r="E1057" s="16" t="s">
        <v>17</v>
      </c>
      <c r="F1057" s="0" t="s">
        <v>18</v>
      </c>
      <c r="G1057" s="3" t="n">
        <v>64000</v>
      </c>
      <c r="H1057" s="3" t="n">
        <v>64032</v>
      </c>
      <c r="I1057" s="4" t="n">
        <f aca="false">H1057-G1057</f>
        <v>32</v>
      </c>
      <c r="N1057" s="25"/>
      <c r="O1057" s="6" t="s">
        <v>23</v>
      </c>
      <c r="P1057" s="6" t="s">
        <v>36</v>
      </c>
      <c r="Q1057" s="6" t="s">
        <v>24</v>
      </c>
    </row>
    <row r="1058" customFormat="false" ht="13.8" hidden="false" customHeight="false" outlineLevel="0" collapsed="false">
      <c r="A1058" s="0" t="n">
        <v>1057</v>
      </c>
      <c r="B1058" s="1" t="n">
        <v>45252</v>
      </c>
      <c r="C1058" s="2" t="n">
        <f aca="false">YEAR(B1058)</f>
        <v>2023</v>
      </c>
      <c r="D1058" s="2" t="n">
        <f aca="false">WEEKNUM(B1058,1)</f>
        <v>47</v>
      </c>
      <c r="E1058" s="16" t="s">
        <v>18</v>
      </c>
      <c r="F1058" s="0" t="s">
        <v>17</v>
      </c>
      <c r="G1058" s="3" t="n">
        <v>64032</v>
      </c>
      <c r="H1058" s="3" t="n">
        <v>64064</v>
      </c>
      <c r="I1058" s="4" t="n">
        <f aca="false">H1058-G1058</f>
        <v>32</v>
      </c>
      <c r="N1058" s="25"/>
      <c r="O1058" s="6" t="s">
        <v>23</v>
      </c>
      <c r="P1058" s="6" t="s">
        <v>36</v>
      </c>
      <c r="Q1058" s="6" t="s">
        <v>24</v>
      </c>
    </row>
    <row r="1059" customFormat="false" ht="13.8" hidden="false" customHeight="false" outlineLevel="0" collapsed="false">
      <c r="A1059" s="0" t="n">
        <v>1058</v>
      </c>
      <c r="B1059" s="1" t="n">
        <v>45253</v>
      </c>
      <c r="C1059" s="2" t="n">
        <f aca="false">YEAR(B1059)</f>
        <v>2023</v>
      </c>
      <c r="D1059" s="2" t="n">
        <f aca="false">WEEKNUM(B1059,1)</f>
        <v>47</v>
      </c>
      <c r="E1059" s="16" t="s">
        <v>17</v>
      </c>
      <c r="F1059" s="0" t="s">
        <v>18</v>
      </c>
      <c r="G1059" s="3" t="n">
        <v>33084</v>
      </c>
      <c r="H1059" s="3" t="n">
        <v>33119</v>
      </c>
      <c r="I1059" s="4" t="n">
        <f aca="false">H1059-G1059</f>
        <v>35</v>
      </c>
      <c r="J1059" s="4" t="n">
        <v>9</v>
      </c>
      <c r="K1059" s="4" t="n">
        <v>63</v>
      </c>
      <c r="L1059" s="4" t="n">
        <v>18</v>
      </c>
      <c r="M1059" s="4" t="n">
        <f aca="false">rittenfreddie[[#This Row],[Batt.perc.vertrek]]-rittenfreddie[[#This Row],[Batt.perc.aankomst]]</f>
        <v>45</v>
      </c>
      <c r="N1059" s="25" t="n">
        <f aca="false">rittenfreddie[[#This Row],[Gereden kilometers]]/rittenfreddie[[#This Row],[Batt.perc.verbruikt]]</f>
        <v>0.777777777777778</v>
      </c>
      <c r="O1059" s="6" t="s">
        <v>21</v>
      </c>
      <c r="P1059" s="6" t="s">
        <v>36</v>
      </c>
      <c r="Q105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0" customFormat="false" ht="13.8" hidden="false" customHeight="false" outlineLevel="0" collapsed="false">
      <c r="A1060" s="0" t="n">
        <v>1059</v>
      </c>
      <c r="B1060" s="1" t="n">
        <v>45253</v>
      </c>
      <c r="C1060" s="2" t="n">
        <f aca="false">YEAR(B1060)</f>
        <v>2023</v>
      </c>
      <c r="D1060" s="2" t="n">
        <f aca="false">WEEKNUM(B1060,1)</f>
        <v>47</v>
      </c>
      <c r="E1060" s="16" t="s">
        <v>18</v>
      </c>
      <c r="F1060" s="0" t="s">
        <v>17</v>
      </c>
      <c r="G1060" s="3" t="n">
        <v>33119</v>
      </c>
      <c r="H1060" s="3" t="n">
        <v>33155</v>
      </c>
      <c r="I1060" s="4" t="n">
        <f aca="false">H1060-G1060</f>
        <v>36</v>
      </c>
      <c r="J1060" s="4" t="n">
        <v>12</v>
      </c>
      <c r="K1060" s="4" t="n">
        <v>100</v>
      </c>
      <c r="L1060" s="4" t="n">
        <v>57</v>
      </c>
      <c r="M1060" s="4" t="n">
        <f aca="false">rittenfreddie[[#This Row],[Batt.perc.vertrek]]-rittenfreddie[[#This Row],[Batt.perc.aankomst]]</f>
        <v>43</v>
      </c>
      <c r="N1060" s="25" t="n">
        <f aca="false">rittenfreddie[[#This Row],[Gereden kilometers]]/rittenfreddie[[#This Row],[Batt.perc.verbruikt]]</f>
        <v>0.837209302325581</v>
      </c>
      <c r="O1060" s="6" t="s">
        <v>21</v>
      </c>
      <c r="P1060" s="6" t="s">
        <v>36</v>
      </c>
      <c r="Q106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1" customFormat="false" ht="13.8" hidden="false" customHeight="false" outlineLevel="0" collapsed="false">
      <c r="A1061" s="0" t="n">
        <v>1060</v>
      </c>
      <c r="B1061" s="1" t="n">
        <v>45254</v>
      </c>
      <c r="C1061" s="2" t="n">
        <f aca="false">YEAR(B1061)</f>
        <v>2023</v>
      </c>
      <c r="D1061" s="2" t="n">
        <f aca="false">WEEKNUM(B1061,1)</f>
        <v>47</v>
      </c>
      <c r="E1061" s="16" t="s">
        <v>17</v>
      </c>
      <c r="F1061" s="0" t="s">
        <v>18</v>
      </c>
      <c r="G1061" s="3" t="n">
        <v>33155</v>
      </c>
      <c r="H1061" s="3" t="n">
        <v>33190</v>
      </c>
      <c r="I1061" s="4" t="n">
        <f aca="false">H1061-G1061</f>
        <v>35</v>
      </c>
      <c r="J1061" s="4" t="n">
        <v>4</v>
      </c>
      <c r="K1061" s="4" t="n">
        <v>57</v>
      </c>
      <c r="L1061" s="4" t="n">
        <v>6</v>
      </c>
      <c r="M1061" s="4" t="n">
        <f aca="false">rittenfreddie[[#This Row],[Batt.perc.vertrek]]-rittenfreddie[[#This Row],[Batt.perc.aankomst]]</f>
        <v>51</v>
      </c>
      <c r="N1061" s="25" t="n">
        <f aca="false">rittenfreddie[[#This Row],[Gereden kilometers]]/rittenfreddie[[#This Row],[Batt.perc.verbruikt]]</f>
        <v>0.686274509803922</v>
      </c>
      <c r="O1061" s="6" t="s">
        <v>21</v>
      </c>
      <c r="P1061" s="6" t="s">
        <v>36</v>
      </c>
      <c r="Q106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2" customFormat="false" ht="13.8" hidden="false" customHeight="false" outlineLevel="0" collapsed="false">
      <c r="A1062" s="0" t="n">
        <v>1061</v>
      </c>
      <c r="B1062" s="1" t="n">
        <v>45254</v>
      </c>
      <c r="C1062" s="2" t="n">
        <f aca="false">YEAR(B1062)</f>
        <v>2023</v>
      </c>
      <c r="D1062" s="2" t="n">
        <f aca="false">WEEKNUM(B1062,1)</f>
        <v>47</v>
      </c>
      <c r="E1062" s="16" t="s">
        <v>18</v>
      </c>
      <c r="F1062" s="0" t="s">
        <v>17</v>
      </c>
      <c r="G1062" s="3" t="n">
        <v>33190</v>
      </c>
      <c r="H1062" s="3" t="n">
        <v>33225</v>
      </c>
      <c r="I1062" s="4" t="n">
        <f aca="false">H1062-G1062</f>
        <v>35</v>
      </c>
      <c r="J1062" s="4" t="n">
        <v>4</v>
      </c>
      <c r="K1062" s="4" t="n">
        <v>100</v>
      </c>
      <c r="L1062" s="4" t="n">
        <v>59</v>
      </c>
      <c r="M1062" s="4" t="n">
        <f aca="false">rittenfreddie[[#This Row],[Batt.perc.vertrek]]-rittenfreddie[[#This Row],[Batt.perc.aankomst]]</f>
        <v>41</v>
      </c>
      <c r="N1062" s="25" t="n">
        <f aca="false">rittenfreddie[[#This Row],[Gereden kilometers]]/rittenfreddie[[#This Row],[Batt.perc.verbruikt]]</f>
        <v>0.853658536585366</v>
      </c>
      <c r="O1062" s="6" t="s">
        <v>21</v>
      </c>
      <c r="P1062" s="6" t="s">
        <v>36</v>
      </c>
      <c r="Q106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3" customFormat="false" ht="13.8" hidden="false" customHeight="false" outlineLevel="0" collapsed="false">
      <c r="A1063" s="0" t="n">
        <v>1062</v>
      </c>
      <c r="B1063" s="1" t="n">
        <v>45257</v>
      </c>
      <c r="C1063" s="2" t="n">
        <f aca="false">YEAR(B1063)</f>
        <v>2023</v>
      </c>
      <c r="D1063" s="2" t="n">
        <f aca="false">WEEKNUM(B1063,1)</f>
        <v>48</v>
      </c>
      <c r="E1063" s="16" t="s">
        <v>17</v>
      </c>
      <c r="F1063" s="0" t="s">
        <v>18</v>
      </c>
      <c r="G1063" s="3" t="n">
        <v>33225</v>
      </c>
      <c r="H1063" s="3" t="n">
        <v>33261</v>
      </c>
      <c r="I1063" s="4" t="n">
        <f aca="false">H1063-G1063</f>
        <v>36</v>
      </c>
      <c r="J1063" s="4" t="n">
        <v>3</v>
      </c>
      <c r="K1063" s="4" t="n">
        <v>59</v>
      </c>
      <c r="L1063" s="4" t="n">
        <v>12</v>
      </c>
      <c r="M1063" s="4" t="n">
        <f aca="false">rittenfreddie[[#This Row],[Batt.perc.vertrek]]-rittenfreddie[[#This Row],[Batt.perc.aankomst]]</f>
        <v>47</v>
      </c>
      <c r="N1063" s="25" t="n">
        <f aca="false">rittenfreddie[[#This Row],[Gereden kilometers]]/rittenfreddie[[#This Row],[Batt.perc.verbruikt]]</f>
        <v>0.765957446808511</v>
      </c>
      <c r="O1063" s="6" t="s">
        <v>21</v>
      </c>
      <c r="P1063" s="6" t="s">
        <v>36</v>
      </c>
      <c r="Q106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4" customFormat="false" ht="13.8" hidden="false" customHeight="false" outlineLevel="0" collapsed="false">
      <c r="A1064" s="0" t="n">
        <v>1063</v>
      </c>
      <c r="B1064" s="1" t="n">
        <v>45257</v>
      </c>
      <c r="C1064" s="2" t="n">
        <f aca="false">YEAR(B1064)</f>
        <v>2023</v>
      </c>
      <c r="D1064" s="2" t="n">
        <f aca="false">WEEKNUM(B1064,1)</f>
        <v>48</v>
      </c>
      <c r="E1064" s="16" t="s">
        <v>18</v>
      </c>
      <c r="F1064" s="0" t="s">
        <v>17</v>
      </c>
      <c r="G1064" s="3" t="n">
        <v>33261</v>
      </c>
      <c r="H1064" s="3" t="n">
        <v>33302</v>
      </c>
      <c r="I1064" s="4" t="n">
        <f aca="false">H1064-G1064</f>
        <v>41</v>
      </c>
      <c r="J1064" s="4" t="n">
        <v>3</v>
      </c>
      <c r="K1064" s="4" t="n">
        <v>100</v>
      </c>
      <c r="L1064" s="4" t="n">
        <v>49</v>
      </c>
      <c r="M1064" s="4" t="n">
        <f aca="false">rittenfreddie[[#This Row],[Batt.perc.vertrek]]-rittenfreddie[[#This Row],[Batt.perc.aankomst]]</f>
        <v>51</v>
      </c>
      <c r="N1064" s="25" t="n">
        <f aca="false">rittenfreddie[[#This Row],[Gereden kilometers]]/rittenfreddie[[#This Row],[Batt.perc.verbruikt]]</f>
        <v>0.803921568627451</v>
      </c>
      <c r="O1064" s="6" t="s">
        <v>21</v>
      </c>
      <c r="P1064" s="6" t="s">
        <v>36</v>
      </c>
      <c r="Q106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5" customFormat="false" ht="13.8" hidden="false" customHeight="false" outlineLevel="0" collapsed="false">
      <c r="A1065" s="0" t="n">
        <v>1064</v>
      </c>
      <c r="B1065" s="1" t="n">
        <v>45258</v>
      </c>
      <c r="C1065" s="2" t="n">
        <f aca="false">YEAR(B1065)</f>
        <v>2023</v>
      </c>
      <c r="D1065" s="2" t="n">
        <f aca="false">WEEKNUM(B1065,1)</f>
        <v>48</v>
      </c>
      <c r="E1065" s="16" t="s">
        <v>17</v>
      </c>
      <c r="F1065" s="0" t="s">
        <v>18</v>
      </c>
      <c r="G1065" s="3" t="n">
        <v>33302</v>
      </c>
      <c r="H1065" s="3" t="n">
        <v>33337</v>
      </c>
      <c r="I1065" s="4" t="n">
        <f aca="false">H1065-G1065</f>
        <v>35</v>
      </c>
      <c r="J1065" s="4" t="n">
        <v>2</v>
      </c>
      <c r="K1065" s="4" t="n">
        <v>100</v>
      </c>
      <c r="L1065" s="4" t="n">
        <v>55</v>
      </c>
      <c r="M1065" s="4" t="n">
        <f aca="false">rittenfreddie[[#This Row],[Batt.perc.vertrek]]-rittenfreddie[[#This Row],[Batt.perc.aankomst]]</f>
        <v>45</v>
      </c>
      <c r="N1065" s="25" t="n">
        <f aca="false">rittenfreddie[[#This Row],[Gereden kilometers]]/rittenfreddie[[#This Row],[Batt.perc.verbruikt]]</f>
        <v>0.777777777777778</v>
      </c>
      <c r="O1065" s="6" t="s">
        <v>21</v>
      </c>
      <c r="P1065" s="6" t="s">
        <v>36</v>
      </c>
      <c r="Q106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6" customFormat="false" ht="13.8" hidden="false" customHeight="false" outlineLevel="0" collapsed="false">
      <c r="A1066" s="0" t="n">
        <v>1065</v>
      </c>
      <c r="B1066" s="1" t="n">
        <v>45258</v>
      </c>
      <c r="C1066" s="2" t="n">
        <f aca="false">YEAR(B1066)</f>
        <v>2023</v>
      </c>
      <c r="D1066" s="2" t="n">
        <f aca="false">WEEKNUM(B1066,1)</f>
        <v>48</v>
      </c>
      <c r="E1066" s="16" t="s">
        <v>18</v>
      </c>
      <c r="F1066" s="0" t="s">
        <v>17</v>
      </c>
      <c r="G1066" s="3" t="n">
        <v>33337</v>
      </c>
      <c r="H1066" s="3" t="n">
        <v>33373</v>
      </c>
      <c r="I1066" s="4" t="n">
        <f aca="false">H1066-G1066</f>
        <v>36</v>
      </c>
      <c r="J1066" s="4" t="n">
        <v>1</v>
      </c>
      <c r="K1066" s="4" t="n">
        <v>100</v>
      </c>
      <c r="L1066" s="4" t="n">
        <v>57</v>
      </c>
      <c r="M1066" s="4" t="n">
        <f aca="false">rittenfreddie[[#This Row],[Batt.perc.vertrek]]-rittenfreddie[[#This Row],[Batt.perc.aankomst]]</f>
        <v>43</v>
      </c>
      <c r="N1066" s="25" t="n">
        <f aca="false">rittenfreddie[[#This Row],[Gereden kilometers]]/rittenfreddie[[#This Row],[Batt.perc.verbruikt]]</f>
        <v>0.837209302325581</v>
      </c>
      <c r="O1066" s="6" t="s">
        <v>21</v>
      </c>
      <c r="P1066" s="6" t="s">
        <v>36</v>
      </c>
      <c r="Q106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7" customFormat="false" ht="13.8" hidden="false" customHeight="false" outlineLevel="0" collapsed="false">
      <c r="A1067" s="0" t="n">
        <v>1066</v>
      </c>
      <c r="B1067" s="1" t="n">
        <v>45259</v>
      </c>
      <c r="C1067" s="2" t="n">
        <f aca="false">YEAR(B1067)</f>
        <v>2023</v>
      </c>
      <c r="D1067" s="2" t="n">
        <f aca="false">WEEKNUM(B1067,1)</f>
        <v>48</v>
      </c>
      <c r="E1067" s="16" t="s">
        <v>17</v>
      </c>
      <c r="F1067" s="0" t="s">
        <v>18</v>
      </c>
      <c r="G1067" s="3" t="n">
        <v>33373</v>
      </c>
      <c r="H1067" s="3" t="n">
        <v>33408</v>
      </c>
      <c r="I1067" s="4" t="n">
        <f aca="false">H1067-G1067</f>
        <v>35</v>
      </c>
      <c r="J1067" s="4" t="n">
        <v>1</v>
      </c>
      <c r="K1067" s="4" t="n">
        <v>57</v>
      </c>
      <c r="L1067" s="4" t="n">
        <v>6</v>
      </c>
      <c r="M1067" s="4" t="n">
        <f aca="false">rittenfreddie[[#This Row],[Batt.perc.vertrek]]-rittenfreddie[[#This Row],[Batt.perc.aankomst]]</f>
        <v>51</v>
      </c>
      <c r="N1067" s="25" t="n">
        <f aca="false">rittenfreddie[[#This Row],[Gereden kilometers]]/rittenfreddie[[#This Row],[Batt.perc.verbruikt]]</f>
        <v>0.686274509803922</v>
      </c>
      <c r="O1067" s="6" t="s">
        <v>21</v>
      </c>
      <c r="P1067" s="6" t="s">
        <v>36</v>
      </c>
      <c r="Q106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8" customFormat="false" ht="13.8" hidden="false" customHeight="false" outlineLevel="0" collapsed="false">
      <c r="A1068" s="0" t="n">
        <v>1067</v>
      </c>
      <c r="B1068" s="1" t="n">
        <v>45259</v>
      </c>
      <c r="C1068" s="2" t="n">
        <f aca="false">YEAR(B1068)</f>
        <v>2023</v>
      </c>
      <c r="D1068" s="2" t="n">
        <f aca="false">WEEKNUM(B1068,1)</f>
        <v>48</v>
      </c>
      <c r="E1068" s="16" t="s">
        <v>18</v>
      </c>
      <c r="F1068" s="0" t="s">
        <v>17</v>
      </c>
      <c r="G1068" s="3" t="n">
        <v>33408</v>
      </c>
      <c r="H1068" s="3" t="n">
        <v>33444</v>
      </c>
      <c r="I1068" s="4" t="n">
        <f aca="false">H1068-G1068</f>
        <v>36</v>
      </c>
      <c r="N1068" s="25"/>
      <c r="O1068" s="6" t="s">
        <v>21</v>
      </c>
      <c r="P1068" s="6" t="s">
        <v>36</v>
      </c>
      <c r="Q106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69" customFormat="false" ht="13.8" hidden="false" customHeight="false" outlineLevel="0" collapsed="false">
      <c r="A1069" s="0" t="n">
        <v>1068</v>
      </c>
      <c r="B1069" s="1" t="n">
        <v>45320</v>
      </c>
      <c r="C1069" s="2" t="n">
        <f aca="false">YEAR(B1069)</f>
        <v>2024</v>
      </c>
      <c r="D1069" s="2" t="n">
        <f aca="false">WEEKNUM(B1069,1)</f>
        <v>5</v>
      </c>
      <c r="E1069" s="16" t="s">
        <v>17</v>
      </c>
      <c r="F1069" s="0" t="s">
        <v>18</v>
      </c>
      <c r="G1069" s="3" t="n">
        <v>0</v>
      </c>
      <c r="H1069" s="3" t="n">
        <v>31.97</v>
      </c>
      <c r="I1069" s="4" t="n">
        <f aca="false">H1069-G1069</f>
        <v>31.97</v>
      </c>
      <c r="N1069" s="25"/>
      <c r="O1069" s="6" t="s">
        <v>38</v>
      </c>
      <c r="P1069" s="6" t="s">
        <v>36</v>
      </c>
      <c r="Q1069" s="6" t="s">
        <v>39</v>
      </c>
    </row>
    <row r="1070" customFormat="false" ht="13.8" hidden="false" customHeight="false" outlineLevel="0" collapsed="false">
      <c r="A1070" s="0" t="n">
        <v>1069</v>
      </c>
      <c r="B1070" s="1" t="n">
        <v>45320</v>
      </c>
      <c r="C1070" s="2" t="n">
        <f aca="false">YEAR(B1070)</f>
        <v>2024</v>
      </c>
      <c r="D1070" s="2" t="n">
        <f aca="false">WEEKNUM(B1070,1)</f>
        <v>5</v>
      </c>
      <c r="E1070" s="16" t="s">
        <v>18</v>
      </c>
      <c r="F1070" s="0" t="s">
        <v>17</v>
      </c>
      <c r="G1070" s="3" t="n">
        <v>31.97</v>
      </c>
      <c r="H1070" s="3" t="n">
        <v>64</v>
      </c>
      <c r="I1070" s="4" t="n">
        <f aca="false">H1070-G1070</f>
        <v>32.03</v>
      </c>
      <c r="N1070" s="25"/>
      <c r="O1070" s="6" t="s">
        <v>38</v>
      </c>
      <c r="P1070" s="6" t="s">
        <v>36</v>
      </c>
      <c r="Q1070" s="6" t="s">
        <v>39</v>
      </c>
    </row>
    <row r="1071" customFormat="false" ht="13.8" hidden="false" customHeight="false" outlineLevel="0" collapsed="false">
      <c r="A1071" s="0" t="n">
        <v>1070</v>
      </c>
      <c r="B1071" s="1" t="n">
        <v>45321</v>
      </c>
      <c r="C1071" s="2" t="n">
        <f aca="false">YEAR(B1071)</f>
        <v>2024</v>
      </c>
      <c r="D1071" s="2" t="n">
        <f aca="false">WEEKNUM(B1071,1)</f>
        <v>5</v>
      </c>
      <c r="E1071" s="16" t="s">
        <v>17</v>
      </c>
      <c r="F1071" s="0" t="s">
        <v>18</v>
      </c>
      <c r="G1071" s="3" t="n">
        <v>0</v>
      </c>
      <c r="H1071" s="3" t="n">
        <v>32</v>
      </c>
      <c r="I1071" s="4" t="n">
        <f aca="false">H1071-G1071</f>
        <v>32</v>
      </c>
      <c r="N1071" s="25"/>
      <c r="O1071" s="6" t="s">
        <v>38</v>
      </c>
      <c r="P1071" s="6" t="s">
        <v>36</v>
      </c>
      <c r="Q1071" s="6" t="s">
        <v>39</v>
      </c>
    </row>
    <row r="1072" customFormat="false" ht="13.8" hidden="false" customHeight="false" outlineLevel="0" collapsed="false">
      <c r="A1072" s="0" t="n">
        <v>1071</v>
      </c>
      <c r="B1072" s="1" t="n">
        <v>45321</v>
      </c>
      <c r="C1072" s="2" t="n">
        <f aca="false">YEAR(B1072)</f>
        <v>2024</v>
      </c>
      <c r="D1072" s="2" t="n">
        <f aca="false">WEEKNUM(B1072,1)</f>
        <v>5</v>
      </c>
      <c r="E1072" s="16" t="s">
        <v>18</v>
      </c>
      <c r="F1072" s="0" t="s">
        <v>17</v>
      </c>
      <c r="G1072" s="3" t="n">
        <v>32</v>
      </c>
      <c r="H1072" s="3" t="n">
        <v>64</v>
      </c>
      <c r="I1072" s="4" t="n">
        <f aca="false">H1072-G1072</f>
        <v>32</v>
      </c>
      <c r="N1072" s="25"/>
      <c r="O1072" s="6" t="s">
        <v>38</v>
      </c>
      <c r="P1072" s="6" t="s">
        <v>36</v>
      </c>
      <c r="Q1072" s="6" t="s">
        <v>39</v>
      </c>
    </row>
    <row r="1073" customFormat="false" ht="13.8" hidden="false" customHeight="false" outlineLevel="0" collapsed="false">
      <c r="A1073" s="0" t="n">
        <v>1072</v>
      </c>
      <c r="B1073" s="1" t="n">
        <v>45322</v>
      </c>
      <c r="C1073" s="2" t="n">
        <f aca="false">YEAR(B1073)</f>
        <v>2024</v>
      </c>
      <c r="D1073" s="2" t="n">
        <f aca="false">WEEKNUM(B1073,1)</f>
        <v>5</v>
      </c>
      <c r="E1073" s="16" t="s">
        <v>17</v>
      </c>
      <c r="F1073" s="0" t="s">
        <v>18</v>
      </c>
      <c r="G1073" s="3" t="n">
        <v>0</v>
      </c>
      <c r="H1073" s="3" t="n">
        <v>32</v>
      </c>
      <c r="I1073" s="4" t="n">
        <f aca="false">H1073-G1073</f>
        <v>32</v>
      </c>
      <c r="N1073" s="25"/>
      <c r="O1073" s="6" t="s">
        <v>38</v>
      </c>
      <c r="P1073" s="6" t="s">
        <v>36</v>
      </c>
      <c r="Q1073" s="6" t="s">
        <v>39</v>
      </c>
    </row>
    <row r="1074" customFormat="false" ht="13.8" hidden="false" customHeight="false" outlineLevel="0" collapsed="false">
      <c r="A1074" s="0" t="n">
        <v>1073</v>
      </c>
      <c r="B1074" s="1" t="n">
        <v>45322</v>
      </c>
      <c r="C1074" s="2" t="n">
        <f aca="false">YEAR(B1074)</f>
        <v>2024</v>
      </c>
      <c r="D1074" s="2" t="n">
        <f aca="false">WEEKNUM(B1074,1)</f>
        <v>5</v>
      </c>
      <c r="E1074" s="16" t="s">
        <v>18</v>
      </c>
      <c r="F1074" s="0" t="s">
        <v>17</v>
      </c>
      <c r="G1074" s="3" t="n">
        <v>0</v>
      </c>
      <c r="H1074" s="3" t="n">
        <v>32</v>
      </c>
      <c r="I1074" s="4" t="n">
        <f aca="false">H1074-G1074</f>
        <v>32</v>
      </c>
      <c r="N1074" s="25"/>
      <c r="O1074" s="6" t="s">
        <v>38</v>
      </c>
      <c r="P1074" s="6" t="s">
        <v>36</v>
      </c>
      <c r="Q1074" s="6" t="s">
        <v>39</v>
      </c>
    </row>
    <row r="1075" customFormat="false" ht="13.8" hidden="false" customHeight="false" outlineLevel="0" collapsed="false">
      <c r="A1075" s="0" t="n">
        <v>1074</v>
      </c>
      <c r="B1075" s="1" t="n">
        <v>45323</v>
      </c>
      <c r="C1075" s="2" t="n">
        <f aca="false">YEAR(B1075)</f>
        <v>2024</v>
      </c>
      <c r="D1075" s="2" t="n">
        <f aca="false">WEEKNUM(B1075,1)</f>
        <v>5</v>
      </c>
      <c r="E1075" s="16" t="s">
        <v>17</v>
      </c>
      <c r="F1075" s="0" t="s">
        <v>18</v>
      </c>
      <c r="G1075" s="3" t="n">
        <v>0</v>
      </c>
      <c r="H1075" s="3" t="n">
        <v>32</v>
      </c>
      <c r="I1075" s="4" t="n">
        <f aca="false">H1075-G1075</f>
        <v>32</v>
      </c>
      <c r="N1075" s="25"/>
      <c r="O1075" s="6" t="s">
        <v>38</v>
      </c>
      <c r="P1075" s="6" t="s">
        <v>36</v>
      </c>
      <c r="Q1075" s="6" t="s">
        <v>39</v>
      </c>
    </row>
    <row r="1076" customFormat="false" ht="13.8" hidden="false" customHeight="false" outlineLevel="0" collapsed="false">
      <c r="A1076" s="0" t="n">
        <v>1075</v>
      </c>
      <c r="B1076" s="1" t="n">
        <v>45323</v>
      </c>
      <c r="C1076" s="2" t="n">
        <f aca="false">YEAR(B1076)</f>
        <v>2024</v>
      </c>
      <c r="D1076" s="2" t="n">
        <f aca="false">WEEKNUM(B1076,1)</f>
        <v>5</v>
      </c>
      <c r="E1076" s="16" t="s">
        <v>18</v>
      </c>
      <c r="F1076" s="0" t="s">
        <v>32</v>
      </c>
      <c r="G1076" s="3" t="n">
        <v>0</v>
      </c>
      <c r="H1076" s="3" t="n">
        <v>5</v>
      </c>
      <c r="I1076" s="4" t="n">
        <f aca="false">H1076-G1076</f>
        <v>5</v>
      </c>
      <c r="N1076" s="25"/>
      <c r="O1076" s="6" t="s">
        <v>38</v>
      </c>
      <c r="P1076" s="6" t="s">
        <v>36</v>
      </c>
      <c r="Q1076" s="6" t="s">
        <v>39</v>
      </c>
    </row>
    <row r="1077" customFormat="false" ht="13.8" hidden="false" customHeight="false" outlineLevel="0" collapsed="false">
      <c r="A1077" s="0" t="n">
        <v>1076</v>
      </c>
      <c r="B1077" s="1" t="n">
        <v>45324</v>
      </c>
      <c r="C1077" s="2" t="n">
        <f aca="false">YEAR(B1077)</f>
        <v>2024</v>
      </c>
      <c r="D1077" s="2" t="n">
        <f aca="false">WEEKNUM(B1077,1)</f>
        <v>5</v>
      </c>
      <c r="E1077" s="0" t="s">
        <v>32</v>
      </c>
      <c r="F1077" s="0" t="s">
        <v>18</v>
      </c>
      <c r="G1077" s="3" t="n">
        <v>0</v>
      </c>
      <c r="H1077" s="3" t="n">
        <v>5</v>
      </c>
      <c r="I1077" s="4" t="n">
        <f aca="false">H1077-G1077</f>
        <v>5</v>
      </c>
      <c r="N1077" s="25"/>
      <c r="O1077" s="6" t="s">
        <v>38</v>
      </c>
      <c r="P1077" s="6" t="s">
        <v>36</v>
      </c>
      <c r="Q1077" s="6" t="s">
        <v>39</v>
      </c>
    </row>
    <row r="1078" customFormat="false" ht="13.8" hidden="false" customHeight="false" outlineLevel="0" collapsed="false">
      <c r="A1078" s="0" t="n">
        <v>1077</v>
      </c>
      <c r="B1078" s="1" t="n">
        <v>45324</v>
      </c>
      <c r="C1078" s="2" t="n">
        <f aca="false">YEAR(B1078)</f>
        <v>2024</v>
      </c>
      <c r="D1078" s="2" t="n">
        <f aca="false">WEEKNUM(B1078,1)</f>
        <v>5</v>
      </c>
      <c r="E1078" s="16" t="s">
        <v>18</v>
      </c>
      <c r="F1078" s="0" t="s">
        <v>17</v>
      </c>
      <c r="G1078" s="3" t="n">
        <v>0</v>
      </c>
      <c r="H1078" s="3" t="n">
        <v>32</v>
      </c>
      <c r="I1078" s="4" t="n">
        <f aca="false">H1078-G1078</f>
        <v>32</v>
      </c>
      <c r="N1078" s="25"/>
      <c r="O1078" s="6" t="s">
        <v>38</v>
      </c>
      <c r="P1078" s="6" t="s">
        <v>36</v>
      </c>
      <c r="Q1078" s="6" t="s">
        <v>39</v>
      </c>
    </row>
    <row r="1079" customFormat="false" ht="13.8" hidden="false" customHeight="false" outlineLevel="0" collapsed="false">
      <c r="A1079" s="0" t="n">
        <v>1078</v>
      </c>
      <c r="B1079" s="1" t="n">
        <v>45327</v>
      </c>
      <c r="C1079" s="2" t="n">
        <f aca="false">YEAR(B1079)</f>
        <v>2024</v>
      </c>
      <c r="D1079" s="2" t="n">
        <f aca="false">WEEKNUM(B1079,1)</f>
        <v>6</v>
      </c>
      <c r="E1079" s="16" t="s">
        <v>17</v>
      </c>
      <c r="F1079" s="0" t="s">
        <v>18</v>
      </c>
      <c r="G1079" s="3" t="n">
        <v>0</v>
      </c>
      <c r="H1079" s="3" t="n">
        <v>32</v>
      </c>
      <c r="I1079" s="4" t="n">
        <f aca="false">H1079-G1079</f>
        <v>32</v>
      </c>
      <c r="N1079" s="25"/>
      <c r="O1079" s="6" t="s">
        <v>38</v>
      </c>
      <c r="P1079" s="6" t="s">
        <v>36</v>
      </c>
      <c r="Q1079" s="6" t="s">
        <v>39</v>
      </c>
    </row>
    <row r="1080" customFormat="false" ht="13.8" hidden="false" customHeight="false" outlineLevel="0" collapsed="false">
      <c r="A1080" s="0" t="n">
        <v>1079</v>
      </c>
      <c r="B1080" s="1" t="n">
        <v>45327</v>
      </c>
      <c r="C1080" s="2" t="n">
        <f aca="false">YEAR(B1080)</f>
        <v>2024</v>
      </c>
      <c r="D1080" s="2" t="n">
        <f aca="false">WEEKNUM(B1080,1)</f>
        <v>6</v>
      </c>
      <c r="E1080" s="16" t="s">
        <v>18</v>
      </c>
      <c r="F1080" s="0" t="s">
        <v>17</v>
      </c>
      <c r="G1080" s="3" t="n">
        <v>0</v>
      </c>
      <c r="H1080" s="3" t="n">
        <v>32</v>
      </c>
      <c r="I1080" s="4" t="n">
        <f aca="false">H1080-G1080</f>
        <v>32</v>
      </c>
      <c r="N1080" s="25"/>
      <c r="O1080" s="6" t="s">
        <v>38</v>
      </c>
      <c r="P1080" s="6" t="s">
        <v>36</v>
      </c>
      <c r="Q1080" s="6" t="s">
        <v>39</v>
      </c>
    </row>
    <row r="1081" customFormat="false" ht="13.8" hidden="false" customHeight="false" outlineLevel="0" collapsed="false">
      <c r="A1081" s="0" t="n">
        <v>1080</v>
      </c>
      <c r="B1081" s="1" t="n">
        <v>45328</v>
      </c>
      <c r="C1081" s="2" t="n">
        <f aca="false">YEAR(B1081)</f>
        <v>2024</v>
      </c>
      <c r="D1081" s="2" t="n">
        <f aca="false">WEEKNUM(B1081,1)</f>
        <v>6</v>
      </c>
      <c r="E1081" s="16" t="s">
        <v>17</v>
      </c>
      <c r="F1081" s="0" t="s">
        <v>18</v>
      </c>
      <c r="G1081" s="3" t="n">
        <v>33444</v>
      </c>
      <c r="H1081" s="3" t="n">
        <v>33479</v>
      </c>
      <c r="I1081" s="4" t="n">
        <f aca="false">H1081-G1081</f>
        <v>35</v>
      </c>
      <c r="J1081" s="4" t="n">
        <v>10</v>
      </c>
      <c r="K1081" s="4" t="n">
        <v>98</v>
      </c>
      <c r="L1081" s="4" t="n">
        <v>62</v>
      </c>
      <c r="M1081" s="4" t="n">
        <f aca="false">rittenfreddie[[#This Row],[Batt.perc.vertrek]]-rittenfreddie[[#This Row],[Batt.perc.aankomst]]</f>
        <v>36</v>
      </c>
      <c r="N1081" s="25" t="n">
        <f aca="false">rittenfreddie[[#This Row],[Gereden kilometers]]/rittenfreddie[[#This Row],[Batt.perc.verbruikt]]</f>
        <v>0.972222222222222</v>
      </c>
      <c r="O1081" s="6" t="s">
        <v>21</v>
      </c>
      <c r="P1081" s="6" t="s">
        <v>36</v>
      </c>
      <c r="Q108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82" customFormat="false" ht="13.8" hidden="false" customHeight="false" outlineLevel="0" collapsed="false">
      <c r="A1082" s="0" t="n">
        <v>1081</v>
      </c>
      <c r="B1082" s="1" t="n">
        <v>45328</v>
      </c>
      <c r="C1082" s="2" t="n">
        <f aca="false">YEAR(B1082)</f>
        <v>2024</v>
      </c>
      <c r="D1082" s="2" t="n">
        <f aca="false">WEEKNUM(B1082,1)</f>
        <v>6</v>
      </c>
      <c r="E1082" s="16" t="s">
        <v>18</v>
      </c>
      <c r="F1082" s="0" t="s">
        <v>17</v>
      </c>
      <c r="G1082" s="3" t="n">
        <v>33479</v>
      </c>
      <c r="H1082" s="3" t="n">
        <v>33515</v>
      </c>
      <c r="I1082" s="4" t="n">
        <f aca="false">H1082-G1082</f>
        <v>36</v>
      </c>
      <c r="J1082" s="4" t="n">
        <v>9</v>
      </c>
      <c r="K1082" s="4" t="n">
        <v>62</v>
      </c>
      <c r="L1082" s="4" t="n">
        <v>7</v>
      </c>
      <c r="M1082" s="4" t="n">
        <f aca="false">rittenfreddie[[#This Row],[Batt.perc.vertrek]]-rittenfreddie[[#This Row],[Batt.perc.aankomst]]</f>
        <v>55</v>
      </c>
      <c r="N1082" s="25" t="n">
        <f aca="false">rittenfreddie[[#This Row],[Gereden kilometers]]/rittenfreddie[[#This Row],[Batt.perc.verbruikt]]</f>
        <v>0.654545454545455</v>
      </c>
      <c r="O1082" s="6" t="s">
        <v>21</v>
      </c>
      <c r="P1082" s="6" t="s">
        <v>36</v>
      </c>
      <c r="Q108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83" customFormat="false" ht="13.8" hidden="false" customHeight="false" outlineLevel="0" collapsed="false">
      <c r="A1083" s="0" t="n">
        <v>1082</v>
      </c>
      <c r="B1083" s="1" t="n">
        <v>45329</v>
      </c>
      <c r="C1083" s="2" t="n">
        <f aca="false">YEAR(B1083)</f>
        <v>2024</v>
      </c>
      <c r="D1083" s="2" t="n">
        <f aca="false">WEEKNUM(B1083,1)</f>
        <v>6</v>
      </c>
      <c r="E1083" s="16" t="s">
        <v>17</v>
      </c>
      <c r="F1083" s="0" t="s">
        <v>18</v>
      </c>
      <c r="G1083" s="3" t="n">
        <v>165249</v>
      </c>
      <c r="H1083" s="3" t="n">
        <v>165281</v>
      </c>
      <c r="I1083" s="4" t="n">
        <f aca="false">H1083-G1083</f>
        <v>32</v>
      </c>
      <c r="N1083" s="25"/>
      <c r="O1083" s="6" t="s">
        <v>19</v>
      </c>
      <c r="P1083" s="6" t="s">
        <v>36</v>
      </c>
      <c r="Q1083" s="6" t="s">
        <v>20</v>
      </c>
    </row>
    <row r="1084" customFormat="false" ht="13.8" hidden="false" customHeight="false" outlineLevel="0" collapsed="false">
      <c r="A1084" s="0" t="n">
        <v>1083</v>
      </c>
      <c r="B1084" s="1" t="n">
        <v>45329</v>
      </c>
      <c r="C1084" s="2" t="n">
        <f aca="false">YEAR(B1084)</f>
        <v>2024</v>
      </c>
      <c r="D1084" s="2" t="n">
        <f aca="false">WEEKNUM(B1084,1)</f>
        <v>6</v>
      </c>
      <c r="E1084" s="16" t="s">
        <v>18</v>
      </c>
      <c r="F1084" s="0" t="s">
        <v>17</v>
      </c>
      <c r="G1084" s="3" t="n">
        <v>165281</v>
      </c>
      <c r="H1084" s="3" t="n">
        <v>165313</v>
      </c>
      <c r="I1084" s="4" t="n">
        <f aca="false">H1084-G1084</f>
        <v>32</v>
      </c>
      <c r="N1084" s="25"/>
      <c r="O1084" s="6" t="s">
        <v>19</v>
      </c>
      <c r="P1084" s="6" t="s">
        <v>36</v>
      </c>
      <c r="Q1084" s="6" t="s">
        <v>20</v>
      </c>
    </row>
    <row r="1085" customFormat="false" ht="13.8" hidden="false" customHeight="false" outlineLevel="0" collapsed="false">
      <c r="A1085" s="0" t="n">
        <v>1084</v>
      </c>
      <c r="B1085" s="1" t="n">
        <v>45330</v>
      </c>
      <c r="C1085" s="2" t="n">
        <f aca="false">YEAR(B1085)</f>
        <v>2024</v>
      </c>
      <c r="D1085" s="2" t="n">
        <f aca="false">WEEKNUM(B1085,1)</f>
        <v>6</v>
      </c>
      <c r="E1085" s="16" t="s">
        <v>17</v>
      </c>
      <c r="F1085" s="0" t="s">
        <v>18</v>
      </c>
      <c r="G1085" s="3" t="n">
        <v>0</v>
      </c>
      <c r="H1085" s="3" t="n">
        <v>32</v>
      </c>
      <c r="I1085" s="4" t="n">
        <f aca="false">H1085-G1085</f>
        <v>32</v>
      </c>
      <c r="N1085" s="25"/>
      <c r="O1085" s="6" t="s">
        <v>38</v>
      </c>
      <c r="P1085" s="6" t="s">
        <v>36</v>
      </c>
      <c r="Q1085" s="6" t="s">
        <v>39</v>
      </c>
    </row>
    <row r="1086" customFormat="false" ht="13.8" hidden="false" customHeight="false" outlineLevel="0" collapsed="false">
      <c r="A1086" s="0" t="n">
        <v>1085</v>
      </c>
      <c r="B1086" s="1" t="n">
        <v>45330</v>
      </c>
      <c r="C1086" s="2" t="n">
        <f aca="false">YEAR(B1086)</f>
        <v>2024</v>
      </c>
      <c r="D1086" s="2" t="n">
        <f aca="false">WEEKNUM(B1086,1)</f>
        <v>6</v>
      </c>
      <c r="E1086" s="16" t="s">
        <v>18</v>
      </c>
      <c r="F1086" s="0" t="s">
        <v>17</v>
      </c>
      <c r="G1086" s="3" t="n">
        <v>0</v>
      </c>
      <c r="H1086" s="3" t="n">
        <v>32</v>
      </c>
      <c r="I1086" s="4" t="n">
        <f aca="false">H1086-G1086</f>
        <v>32</v>
      </c>
      <c r="N1086" s="25"/>
      <c r="O1086" s="6" t="s">
        <v>38</v>
      </c>
      <c r="P1086" s="6" t="s">
        <v>36</v>
      </c>
      <c r="Q1086" s="6" t="s">
        <v>39</v>
      </c>
    </row>
    <row r="1087" customFormat="false" ht="13.8" hidden="false" customHeight="false" outlineLevel="0" collapsed="false">
      <c r="A1087" s="0" t="n">
        <v>1086</v>
      </c>
      <c r="B1087" s="1" t="n">
        <v>45331</v>
      </c>
      <c r="C1087" s="2" t="n">
        <f aca="false">YEAR(B1087)</f>
        <v>2024</v>
      </c>
      <c r="D1087" s="2" t="n">
        <f aca="false">WEEKNUM(B1087,1)</f>
        <v>6</v>
      </c>
      <c r="E1087" s="16" t="s">
        <v>17</v>
      </c>
      <c r="F1087" s="0" t="s">
        <v>18</v>
      </c>
      <c r="G1087" s="3" t="n">
        <v>33515</v>
      </c>
      <c r="H1087" s="3" t="n">
        <v>33550</v>
      </c>
      <c r="I1087" s="4" t="n">
        <f aca="false">H1087-G1087</f>
        <v>35</v>
      </c>
      <c r="J1087" s="4" t="n">
        <v>2</v>
      </c>
      <c r="K1087" s="4" t="n">
        <v>100</v>
      </c>
      <c r="L1087" s="4" t="n">
        <v>55</v>
      </c>
      <c r="M1087" s="4" t="n">
        <f aca="false">rittenfreddie[[#This Row],[Batt.perc.vertrek]]-rittenfreddie[[#This Row],[Batt.perc.aankomst]]</f>
        <v>45</v>
      </c>
      <c r="N1087" s="25" t="n">
        <f aca="false">rittenfreddie[[#This Row],[Gereden kilometers]]/rittenfreddie[[#This Row],[Batt.perc.verbruikt]]</f>
        <v>0.777777777777778</v>
      </c>
      <c r="O1087" s="6" t="s">
        <v>21</v>
      </c>
      <c r="P1087" s="6" t="s">
        <v>36</v>
      </c>
      <c r="Q108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88" customFormat="false" ht="13.8" hidden="false" customHeight="false" outlineLevel="0" collapsed="false">
      <c r="A1088" s="0" t="n">
        <v>1087</v>
      </c>
      <c r="B1088" s="1" t="n">
        <v>45331</v>
      </c>
      <c r="C1088" s="2" t="n">
        <f aca="false">YEAR(B1088)</f>
        <v>2024</v>
      </c>
      <c r="D1088" s="2" t="n">
        <f aca="false">WEEKNUM(B1088,1)</f>
        <v>6</v>
      </c>
      <c r="E1088" s="16" t="s">
        <v>18</v>
      </c>
      <c r="F1088" s="0" t="s">
        <v>17</v>
      </c>
      <c r="G1088" s="3" t="n">
        <v>33550</v>
      </c>
      <c r="H1088" s="3" t="n">
        <v>33585</v>
      </c>
      <c r="I1088" s="4" t="n">
        <f aca="false">H1088-G1088</f>
        <v>35</v>
      </c>
      <c r="J1088" s="4" t="n">
        <v>10</v>
      </c>
      <c r="K1088" s="4" t="n">
        <v>100</v>
      </c>
      <c r="L1088" s="4" t="n">
        <v>58</v>
      </c>
      <c r="M1088" s="4" t="n">
        <f aca="false">rittenfreddie[[#This Row],[Batt.perc.vertrek]]-rittenfreddie[[#This Row],[Batt.perc.aankomst]]</f>
        <v>42</v>
      </c>
      <c r="N1088" s="25" t="n">
        <f aca="false">rittenfreddie[[#This Row],[Gereden kilometers]]/rittenfreddie[[#This Row],[Batt.perc.verbruikt]]</f>
        <v>0.833333333333333</v>
      </c>
      <c r="O1088" s="6" t="s">
        <v>21</v>
      </c>
      <c r="P1088" s="6" t="s">
        <v>36</v>
      </c>
      <c r="Q108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89" customFormat="false" ht="13.8" hidden="false" customHeight="false" outlineLevel="0" collapsed="false">
      <c r="A1089" s="0" t="n">
        <v>1088</v>
      </c>
      <c r="B1089" s="1" t="n">
        <v>45334</v>
      </c>
      <c r="C1089" s="2" t="n">
        <f aca="false">YEAR(B1089)</f>
        <v>2024</v>
      </c>
      <c r="D1089" s="2" t="n">
        <f aca="false">WEEKNUM(B1089,1)</f>
        <v>7</v>
      </c>
      <c r="E1089" s="16" t="s">
        <v>17</v>
      </c>
      <c r="F1089" s="0" t="s">
        <v>18</v>
      </c>
      <c r="G1089" s="3" t="n">
        <v>0</v>
      </c>
      <c r="H1089" s="3" t="n">
        <v>32</v>
      </c>
      <c r="I1089" s="4" t="n">
        <f aca="false">H1089-G1089</f>
        <v>32</v>
      </c>
      <c r="N1089" s="25"/>
      <c r="O1089" s="6" t="s">
        <v>38</v>
      </c>
      <c r="P1089" s="6" t="s">
        <v>36</v>
      </c>
      <c r="Q1089" s="6" t="s">
        <v>39</v>
      </c>
    </row>
    <row r="1090" customFormat="false" ht="13.8" hidden="false" customHeight="false" outlineLevel="0" collapsed="false">
      <c r="A1090" s="0" t="n">
        <v>1089</v>
      </c>
      <c r="B1090" s="1" t="n">
        <v>45334</v>
      </c>
      <c r="C1090" s="2" t="n">
        <f aca="false">YEAR(B1090)</f>
        <v>2024</v>
      </c>
      <c r="D1090" s="2" t="n">
        <f aca="false">WEEKNUM(B1090,1)</f>
        <v>7</v>
      </c>
      <c r="E1090" s="16" t="s">
        <v>18</v>
      </c>
      <c r="F1090" s="0" t="s">
        <v>17</v>
      </c>
      <c r="G1090" s="3" t="n">
        <v>0</v>
      </c>
      <c r="H1090" s="3" t="n">
        <v>32</v>
      </c>
      <c r="I1090" s="4" t="n">
        <f aca="false">H1090-G1090</f>
        <v>32</v>
      </c>
      <c r="N1090" s="25"/>
      <c r="O1090" s="6" t="s">
        <v>38</v>
      </c>
      <c r="P1090" s="6" t="s">
        <v>36</v>
      </c>
      <c r="Q1090" s="6" t="s">
        <v>39</v>
      </c>
    </row>
    <row r="1091" customFormat="false" ht="13.8" hidden="false" customHeight="false" outlineLevel="0" collapsed="false">
      <c r="A1091" s="0" t="n">
        <v>1090</v>
      </c>
      <c r="B1091" s="1" t="n">
        <v>45335</v>
      </c>
      <c r="C1091" s="2" t="n">
        <f aca="false">YEAR(B1091)</f>
        <v>2024</v>
      </c>
      <c r="D1091" s="2" t="n">
        <f aca="false">WEEKNUM(B1091,1)</f>
        <v>7</v>
      </c>
      <c r="E1091" s="16" t="s">
        <v>17</v>
      </c>
      <c r="F1091" s="0" t="s">
        <v>18</v>
      </c>
      <c r="G1091" s="3" t="n">
        <v>33585</v>
      </c>
      <c r="H1091" s="3" t="n">
        <v>33621</v>
      </c>
      <c r="I1091" s="4" t="n">
        <f aca="false">H1091-G1091</f>
        <v>36</v>
      </c>
      <c r="J1091" s="4" t="n">
        <v>5</v>
      </c>
      <c r="K1091" s="4" t="n">
        <v>58</v>
      </c>
      <c r="L1091" s="4" t="n">
        <v>15</v>
      </c>
      <c r="M1091" s="4" t="n">
        <f aca="false">rittenfreddie[[#This Row],[Batt.perc.vertrek]]-rittenfreddie[[#This Row],[Batt.perc.aankomst]]</f>
        <v>43</v>
      </c>
      <c r="N1091" s="25" t="n">
        <f aca="false">rittenfreddie[[#This Row],[Gereden kilometers]]/rittenfreddie[[#This Row],[Batt.perc.verbruikt]]</f>
        <v>0.837209302325581</v>
      </c>
      <c r="O1091" s="6" t="s">
        <v>21</v>
      </c>
      <c r="P1091" s="6" t="s">
        <v>36</v>
      </c>
      <c r="Q109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2" customFormat="false" ht="13.8" hidden="false" customHeight="false" outlineLevel="0" collapsed="false">
      <c r="A1092" s="0" t="n">
        <v>1091</v>
      </c>
      <c r="B1092" s="1" t="n">
        <v>45335</v>
      </c>
      <c r="C1092" s="2" t="n">
        <f aca="false">YEAR(B1092)</f>
        <v>2024</v>
      </c>
      <c r="D1092" s="2" t="n">
        <f aca="false">WEEKNUM(B1092,1)</f>
        <v>7</v>
      </c>
      <c r="E1092" s="16" t="s">
        <v>18</v>
      </c>
      <c r="F1092" s="0" t="s">
        <v>17</v>
      </c>
      <c r="G1092" s="3" t="n">
        <v>33621</v>
      </c>
      <c r="H1092" s="3" t="n">
        <v>33656</v>
      </c>
      <c r="I1092" s="4" t="n">
        <f aca="false">H1092-G1092</f>
        <v>35</v>
      </c>
      <c r="J1092" s="4" t="n">
        <v>7</v>
      </c>
      <c r="K1092" s="4" t="n">
        <v>100</v>
      </c>
      <c r="L1092" s="4" t="n">
        <v>56</v>
      </c>
      <c r="M1092" s="4" t="n">
        <f aca="false">rittenfreddie[[#This Row],[Batt.perc.vertrek]]-rittenfreddie[[#This Row],[Batt.perc.aankomst]]</f>
        <v>44</v>
      </c>
      <c r="N1092" s="25" t="n">
        <f aca="false">rittenfreddie[[#This Row],[Gereden kilometers]]/rittenfreddie[[#This Row],[Batt.perc.verbruikt]]</f>
        <v>0.795454545454545</v>
      </c>
      <c r="O1092" s="6" t="s">
        <v>21</v>
      </c>
      <c r="P1092" s="6" t="s">
        <v>36</v>
      </c>
      <c r="Q109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3" customFormat="false" ht="13.8" hidden="false" customHeight="false" outlineLevel="0" collapsed="false">
      <c r="A1093" s="0" t="n">
        <v>1092</v>
      </c>
      <c r="B1093" s="1" t="n">
        <v>45336</v>
      </c>
      <c r="C1093" s="2" t="n">
        <f aca="false">YEAR(B1093)</f>
        <v>2024</v>
      </c>
      <c r="D1093" s="2" t="n">
        <f aca="false">WEEKNUM(B1093,1)</f>
        <v>7</v>
      </c>
      <c r="E1093" s="16" t="s">
        <v>17</v>
      </c>
      <c r="F1093" s="0" t="s">
        <v>18</v>
      </c>
      <c r="G1093" s="3" t="n">
        <v>33656</v>
      </c>
      <c r="H1093" s="3" t="n">
        <v>33691</v>
      </c>
      <c r="I1093" s="4" t="n">
        <f aca="false">H1093-G1093</f>
        <v>35</v>
      </c>
      <c r="J1093" s="4" t="n">
        <v>9</v>
      </c>
      <c r="K1093" s="4" t="n">
        <v>56</v>
      </c>
      <c r="L1093" s="4" t="n">
        <v>11</v>
      </c>
      <c r="M1093" s="4" t="n">
        <f aca="false">rittenfreddie[[#This Row],[Batt.perc.vertrek]]-rittenfreddie[[#This Row],[Batt.perc.aankomst]]</f>
        <v>45</v>
      </c>
      <c r="N1093" s="25" t="n">
        <f aca="false">rittenfreddie[[#This Row],[Gereden kilometers]]/rittenfreddie[[#This Row],[Batt.perc.verbruikt]]</f>
        <v>0.777777777777778</v>
      </c>
      <c r="O1093" s="6" t="s">
        <v>21</v>
      </c>
      <c r="P1093" s="6" t="s">
        <v>36</v>
      </c>
      <c r="Q1093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4" customFormat="false" ht="13.8" hidden="false" customHeight="false" outlineLevel="0" collapsed="false">
      <c r="A1094" s="0" t="n">
        <v>1093</v>
      </c>
      <c r="B1094" s="1" t="n">
        <v>45336</v>
      </c>
      <c r="C1094" s="2" t="n">
        <f aca="false">YEAR(B1094)</f>
        <v>2024</v>
      </c>
      <c r="D1094" s="2" t="n">
        <f aca="false">WEEKNUM(B1094,1)</f>
        <v>7</v>
      </c>
      <c r="E1094" s="16" t="s">
        <v>18</v>
      </c>
      <c r="F1094" s="0" t="s">
        <v>17</v>
      </c>
      <c r="G1094" s="3" t="n">
        <v>33691</v>
      </c>
      <c r="H1094" s="3" t="n">
        <v>33726</v>
      </c>
      <c r="I1094" s="4" t="n">
        <f aca="false">H1094-G1094</f>
        <v>35</v>
      </c>
      <c r="J1094" s="4" t="n">
        <v>11</v>
      </c>
      <c r="K1094" s="4" t="n">
        <v>100</v>
      </c>
      <c r="L1094" s="4" t="n">
        <v>56</v>
      </c>
      <c r="M1094" s="4" t="n">
        <f aca="false">rittenfreddie[[#This Row],[Batt.perc.vertrek]]-rittenfreddie[[#This Row],[Batt.perc.aankomst]]</f>
        <v>44</v>
      </c>
      <c r="N1094" s="25" t="n">
        <f aca="false">rittenfreddie[[#This Row],[Gereden kilometers]]/rittenfreddie[[#This Row],[Batt.perc.verbruikt]]</f>
        <v>0.795454545454545</v>
      </c>
      <c r="O1094" s="6" t="s">
        <v>21</v>
      </c>
      <c r="P1094" s="6" t="s">
        <v>36</v>
      </c>
      <c r="Q1094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5" customFormat="false" ht="13.8" hidden="false" customHeight="false" outlineLevel="0" collapsed="false">
      <c r="A1095" s="0" t="n">
        <v>1094</v>
      </c>
      <c r="B1095" s="1" t="n">
        <v>45337</v>
      </c>
      <c r="C1095" s="2" t="n">
        <f aca="false">YEAR(B1095)</f>
        <v>2024</v>
      </c>
      <c r="D1095" s="2" t="n">
        <f aca="false">WEEKNUM(B1095,1)</f>
        <v>7</v>
      </c>
      <c r="E1095" s="16" t="s">
        <v>17</v>
      </c>
      <c r="F1095" s="0" t="s">
        <v>18</v>
      </c>
      <c r="G1095" s="3" t="n">
        <v>33726</v>
      </c>
      <c r="H1095" s="3" t="n">
        <v>33761</v>
      </c>
      <c r="I1095" s="4" t="n">
        <f aca="false">H1095-G1095</f>
        <v>35</v>
      </c>
      <c r="J1095" s="4" t="n">
        <v>11</v>
      </c>
      <c r="K1095" s="4" t="n">
        <v>56</v>
      </c>
      <c r="L1095" s="4" t="n">
        <v>14</v>
      </c>
      <c r="M1095" s="4" t="n">
        <f aca="false">rittenfreddie[[#This Row],[Batt.perc.vertrek]]-rittenfreddie[[#This Row],[Batt.perc.aankomst]]</f>
        <v>42</v>
      </c>
      <c r="N1095" s="25" t="n">
        <f aca="false">rittenfreddie[[#This Row],[Gereden kilometers]]/rittenfreddie[[#This Row],[Batt.perc.verbruikt]]</f>
        <v>0.833333333333333</v>
      </c>
      <c r="O1095" s="6" t="s">
        <v>21</v>
      </c>
      <c r="P1095" s="6" t="s">
        <v>36</v>
      </c>
      <c r="Q109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6" customFormat="false" ht="13.8" hidden="false" customHeight="false" outlineLevel="0" collapsed="false">
      <c r="A1096" s="0" t="n">
        <v>1095</v>
      </c>
      <c r="B1096" s="1" t="n">
        <v>45337</v>
      </c>
      <c r="C1096" s="2" t="n">
        <f aca="false">YEAR(B1096)</f>
        <v>2024</v>
      </c>
      <c r="D1096" s="2" t="n">
        <f aca="false">WEEKNUM(B1096,1)</f>
        <v>7</v>
      </c>
      <c r="E1096" s="16" t="s">
        <v>18</v>
      </c>
      <c r="F1096" s="0" t="s">
        <v>17</v>
      </c>
      <c r="G1096" s="3" t="n">
        <v>33761</v>
      </c>
      <c r="H1096" s="3" t="n">
        <v>33800</v>
      </c>
      <c r="I1096" s="4" t="n">
        <f aca="false">H1096-G1096</f>
        <v>39</v>
      </c>
      <c r="J1096" s="4" t="n">
        <v>12</v>
      </c>
      <c r="K1096" s="4" t="n">
        <v>100</v>
      </c>
      <c r="L1096" s="4" t="n">
        <v>52</v>
      </c>
      <c r="M1096" s="4" t="n">
        <f aca="false">rittenfreddie[[#This Row],[Batt.perc.vertrek]]-rittenfreddie[[#This Row],[Batt.perc.aankomst]]</f>
        <v>48</v>
      </c>
      <c r="N1096" s="25" t="n">
        <f aca="false">rittenfreddie[[#This Row],[Gereden kilometers]]/rittenfreddie[[#This Row],[Batt.perc.verbruikt]]</f>
        <v>0.8125</v>
      </c>
      <c r="O1096" s="6" t="s">
        <v>21</v>
      </c>
      <c r="P1096" s="6" t="s">
        <v>36</v>
      </c>
      <c r="Q109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097" customFormat="false" ht="13.8" hidden="false" customHeight="false" outlineLevel="0" collapsed="false">
      <c r="A1097" s="0" t="n">
        <v>1096</v>
      </c>
      <c r="B1097" s="1" t="n">
        <v>45338</v>
      </c>
      <c r="C1097" s="2" t="n">
        <f aca="false">YEAR(B1097)</f>
        <v>2024</v>
      </c>
      <c r="D1097" s="2" t="n">
        <f aca="false">WEEKNUM(B1097,1)</f>
        <v>7</v>
      </c>
      <c r="E1097" s="16" t="s">
        <v>17</v>
      </c>
      <c r="F1097" s="0" t="s">
        <v>18</v>
      </c>
      <c r="G1097" s="3" t="n">
        <v>0</v>
      </c>
      <c r="H1097" s="3" t="n">
        <v>32</v>
      </c>
      <c r="I1097" s="4" t="n">
        <f aca="false">H1097-G1097</f>
        <v>32</v>
      </c>
      <c r="N1097" s="25"/>
      <c r="O1097" s="6" t="s">
        <v>38</v>
      </c>
      <c r="P1097" s="6" t="s">
        <v>36</v>
      </c>
      <c r="Q1097" s="6" t="s">
        <v>39</v>
      </c>
    </row>
    <row r="1098" customFormat="false" ht="13.8" hidden="false" customHeight="false" outlineLevel="0" collapsed="false">
      <c r="A1098" s="0" t="n">
        <v>1097</v>
      </c>
      <c r="B1098" s="1" t="n">
        <v>45338</v>
      </c>
      <c r="C1098" s="2" t="n">
        <f aca="false">YEAR(B1098)</f>
        <v>2024</v>
      </c>
      <c r="D1098" s="2" t="n">
        <f aca="false">WEEKNUM(B1098,1)</f>
        <v>7</v>
      </c>
      <c r="E1098" s="16" t="s">
        <v>18</v>
      </c>
      <c r="F1098" s="0" t="s">
        <v>17</v>
      </c>
      <c r="G1098" s="3" t="n">
        <v>0</v>
      </c>
      <c r="H1098" s="3" t="n">
        <v>32</v>
      </c>
      <c r="I1098" s="4" t="n">
        <f aca="false">H1098-G1098</f>
        <v>32</v>
      </c>
      <c r="N1098" s="25"/>
      <c r="O1098" s="6" t="s">
        <v>38</v>
      </c>
      <c r="P1098" s="6" t="s">
        <v>36</v>
      </c>
      <c r="Q1098" s="6" t="s">
        <v>39</v>
      </c>
    </row>
    <row r="1099" customFormat="false" ht="13.8" hidden="false" customHeight="false" outlineLevel="0" collapsed="false">
      <c r="A1099" s="0" t="n">
        <v>1098</v>
      </c>
      <c r="B1099" s="1" t="n">
        <v>45341</v>
      </c>
      <c r="C1099" s="2" t="n">
        <f aca="false">YEAR(B1099)</f>
        <v>2024</v>
      </c>
      <c r="D1099" s="2" t="n">
        <f aca="false">WEEKNUM(B1099,1)</f>
        <v>8</v>
      </c>
      <c r="E1099" s="16" t="s">
        <v>17</v>
      </c>
      <c r="F1099" s="0" t="s">
        <v>18</v>
      </c>
      <c r="G1099" s="3" t="n">
        <v>0</v>
      </c>
      <c r="H1099" s="3" t="n">
        <v>32</v>
      </c>
      <c r="I1099" s="4" t="n">
        <f aca="false">H1099-G1099</f>
        <v>32</v>
      </c>
      <c r="N1099" s="25"/>
      <c r="O1099" s="6" t="s">
        <v>38</v>
      </c>
      <c r="P1099" s="6" t="s">
        <v>36</v>
      </c>
      <c r="Q1099" s="6" t="s">
        <v>39</v>
      </c>
    </row>
    <row r="1100" customFormat="false" ht="13.8" hidden="false" customHeight="false" outlineLevel="0" collapsed="false">
      <c r="A1100" s="0" t="n">
        <v>1099</v>
      </c>
      <c r="B1100" s="1" t="n">
        <v>45341</v>
      </c>
      <c r="C1100" s="2" t="n">
        <f aca="false">YEAR(B1100)</f>
        <v>2024</v>
      </c>
      <c r="D1100" s="2" t="n">
        <f aca="false">WEEKNUM(B1100,1)</f>
        <v>8</v>
      </c>
      <c r="E1100" s="16" t="s">
        <v>18</v>
      </c>
      <c r="F1100" s="0" t="s">
        <v>17</v>
      </c>
      <c r="G1100" s="3" t="n">
        <v>0</v>
      </c>
      <c r="H1100" s="3" t="n">
        <v>32</v>
      </c>
      <c r="I1100" s="4" t="n">
        <f aca="false">H1100-G1100</f>
        <v>32</v>
      </c>
      <c r="N1100" s="25"/>
      <c r="O1100" s="6" t="s">
        <v>38</v>
      </c>
      <c r="P1100" s="6" t="s">
        <v>36</v>
      </c>
      <c r="Q1100" s="6" t="s">
        <v>39</v>
      </c>
    </row>
    <row r="1101" customFormat="false" ht="13.8" hidden="false" customHeight="false" outlineLevel="0" collapsed="false">
      <c r="A1101" s="0" t="n">
        <v>1100</v>
      </c>
      <c r="B1101" s="1" t="n">
        <v>45342</v>
      </c>
      <c r="C1101" s="2" t="n">
        <f aca="false">YEAR(B1101)</f>
        <v>2024</v>
      </c>
      <c r="D1101" s="2" t="n">
        <f aca="false">WEEKNUM(B1101,1)</f>
        <v>8</v>
      </c>
      <c r="E1101" s="16" t="s">
        <v>17</v>
      </c>
      <c r="F1101" s="0" t="s">
        <v>18</v>
      </c>
      <c r="G1101" s="3" t="n">
        <v>33800</v>
      </c>
      <c r="H1101" s="3" t="n">
        <v>33836</v>
      </c>
      <c r="I1101" s="4" t="n">
        <f aca="false">H1101-G1101</f>
        <v>36</v>
      </c>
      <c r="J1101" s="4" t="n">
        <v>5</v>
      </c>
      <c r="K1101" s="4" t="n">
        <v>52</v>
      </c>
      <c r="L1101" s="4" t="n">
        <v>9</v>
      </c>
      <c r="M1101" s="4" t="n">
        <f aca="false">rittenfreddie[[#This Row],[Batt.perc.vertrek]]-rittenfreddie[[#This Row],[Batt.perc.aankomst]]</f>
        <v>43</v>
      </c>
      <c r="N1101" s="25" t="n">
        <f aca="false">rittenfreddie[[#This Row],[Gereden kilometers]]/rittenfreddie[[#This Row],[Batt.perc.verbruikt]]</f>
        <v>0.837209302325581</v>
      </c>
      <c r="O1101" s="6" t="s">
        <v>21</v>
      </c>
      <c r="P1101" s="6" t="s">
        <v>36</v>
      </c>
      <c r="Q110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02" customFormat="false" ht="13.8" hidden="false" customHeight="false" outlineLevel="0" collapsed="false">
      <c r="A1102" s="0" t="n">
        <v>1101</v>
      </c>
      <c r="B1102" s="1" t="n">
        <v>45342</v>
      </c>
      <c r="C1102" s="2" t="n">
        <f aca="false">YEAR(B1102)</f>
        <v>2024</v>
      </c>
      <c r="D1102" s="2" t="n">
        <f aca="false">WEEKNUM(B1102,1)</f>
        <v>8</v>
      </c>
      <c r="E1102" s="16" t="s">
        <v>18</v>
      </c>
      <c r="F1102" s="0" t="s">
        <v>17</v>
      </c>
      <c r="G1102" s="3" t="n">
        <v>33836</v>
      </c>
      <c r="H1102" s="3" t="n">
        <v>33871</v>
      </c>
      <c r="I1102" s="4" t="n">
        <f aca="false">H1102-G1102</f>
        <v>35</v>
      </c>
      <c r="J1102" s="4" t="n">
        <v>9</v>
      </c>
      <c r="K1102" s="4" t="n">
        <v>100</v>
      </c>
      <c r="L1102" s="4" t="n">
        <v>56</v>
      </c>
      <c r="M1102" s="4" t="n">
        <f aca="false">rittenfreddie[[#This Row],[Batt.perc.vertrek]]-rittenfreddie[[#This Row],[Batt.perc.aankomst]]</f>
        <v>44</v>
      </c>
      <c r="N1102" s="25" t="n">
        <f aca="false">rittenfreddie[[#This Row],[Gereden kilometers]]/rittenfreddie[[#This Row],[Batt.perc.verbruikt]]</f>
        <v>0.795454545454545</v>
      </c>
      <c r="O1102" s="6" t="s">
        <v>21</v>
      </c>
      <c r="P1102" s="6" t="s">
        <v>36</v>
      </c>
      <c r="Q110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03" customFormat="false" ht="13.8" hidden="false" customHeight="false" outlineLevel="0" collapsed="false">
      <c r="A1103" s="0" t="n">
        <v>1102</v>
      </c>
      <c r="B1103" s="1" t="n">
        <v>45343</v>
      </c>
      <c r="C1103" s="2" t="n">
        <f aca="false">YEAR(B1103)</f>
        <v>2024</v>
      </c>
      <c r="D1103" s="2" t="n">
        <f aca="false">WEEKNUM(B1103,1)</f>
        <v>8</v>
      </c>
      <c r="E1103" s="16" t="s">
        <v>17</v>
      </c>
      <c r="F1103" s="0" t="s">
        <v>18</v>
      </c>
      <c r="G1103" s="3" t="n">
        <v>165500</v>
      </c>
      <c r="H1103" s="3" t="n">
        <v>165532</v>
      </c>
      <c r="I1103" s="4" t="n">
        <f aca="false">H1103-G1103</f>
        <v>32</v>
      </c>
      <c r="N1103" s="25"/>
      <c r="O1103" s="6" t="s">
        <v>19</v>
      </c>
      <c r="P1103" s="6" t="s">
        <v>36</v>
      </c>
      <c r="Q1103" s="6" t="s">
        <v>20</v>
      </c>
    </row>
    <row r="1104" customFormat="false" ht="13.8" hidden="false" customHeight="false" outlineLevel="0" collapsed="false">
      <c r="A1104" s="0" t="n">
        <v>1103</v>
      </c>
      <c r="B1104" s="1" t="n">
        <v>45343</v>
      </c>
      <c r="C1104" s="2" t="n">
        <f aca="false">YEAR(B1104)</f>
        <v>2024</v>
      </c>
      <c r="D1104" s="2" t="n">
        <f aca="false">WEEKNUM(B1104,1)</f>
        <v>8</v>
      </c>
      <c r="E1104" s="16" t="s">
        <v>18</v>
      </c>
      <c r="F1104" s="0" t="s">
        <v>17</v>
      </c>
      <c r="G1104" s="3" t="n">
        <v>165532</v>
      </c>
      <c r="H1104" s="3" t="n">
        <v>165564</v>
      </c>
      <c r="I1104" s="4" t="n">
        <f aca="false">H1104-G1104</f>
        <v>32</v>
      </c>
      <c r="N1104" s="25"/>
      <c r="O1104" s="6" t="s">
        <v>19</v>
      </c>
      <c r="P1104" s="6" t="s">
        <v>36</v>
      </c>
      <c r="Q1104" s="6" t="s">
        <v>20</v>
      </c>
    </row>
    <row r="1105" customFormat="false" ht="13.8" hidden="false" customHeight="false" outlineLevel="0" collapsed="false">
      <c r="A1105" s="0" t="n">
        <v>1104</v>
      </c>
      <c r="B1105" s="1" t="n">
        <v>45344</v>
      </c>
      <c r="C1105" s="2" t="n">
        <f aca="false">YEAR(B1105)</f>
        <v>2024</v>
      </c>
      <c r="D1105" s="2" t="n">
        <f aca="false">WEEKNUM(B1105,1)</f>
        <v>8</v>
      </c>
      <c r="E1105" s="16" t="s">
        <v>17</v>
      </c>
      <c r="F1105" s="0" t="s">
        <v>18</v>
      </c>
      <c r="G1105" s="3" t="n">
        <v>0</v>
      </c>
      <c r="H1105" s="3" t="n">
        <v>32</v>
      </c>
      <c r="I1105" s="4" t="n">
        <f aca="false">H1105-G1105</f>
        <v>32</v>
      </c>
      <c r="N1105" s="25"/>
      <c r="O1105" s="6" t="s">
        <v>38</v>
      </c>
      <c r="P1105" s="6" t="s">
        <v>36</v>
      </c>
      <c r="Q1105" s="6" t="s">
        <v>39</v>
      </c>
    </row>
    <row r="1106" customFormat="false" ht="13.8" hidden="false" customHeight="false" outlineLevel="0" collapsed="false">
      <c r="A1106" s="0" t="n">
        <v>1105</v>
      </c>
      <c r="B1106" s="1" t="n">
        <v>45344</v>
      </c>
      <c r="C1106" s="2" t="n">
        <f aca="false">YEAR(B1106)</f>
        <v>2024</v>
      </c>
      <c r="D1106" s="2" t="n">
        <f aca="false">WEEKNUM(B1106,1)</f>
        <v>8</v>
      </c>
      <c r="E1106" s="16" t="s">
        <v>18</v>
      </c>
      <c r="F1106" s="0" t="s">
        <v>17</v>
      </c>
      <c r="G1106" s="3" t="n">
        <v>0</v>
      </c>
      <c r="H1106" s="3" t="n">
        <v>32</v>
      </c>
      <c r="I1106" s="4" t="n">
        <f aca="false">H1106-G1106</f>
        <v>32</v>
      </c>
      <c r="N1106" s="25"/>
      <c r="O1106" s="6" t="s">
        <v>38</v>
      </c>
      <c r="P1106" s="6" t="s">
        <v>36</v>
      </c>
      <c r="Q1106" s="6" t="s">
        <v>39</v>
      </c>
    </row>
    <row r="1107" customFormat="false" ht="13.8" hidden="false" customHeight="false" outlineLevel="0" collapsed="false">
      <c r="A1107" s="0" t="n">
        <v>1106</v>
      </c>
      <c r="B1107" s="1" t="n">
        <v>45348</v>
      </c>
      <c r="C1107" s="2" t="n">
        <f aca="false">YEAR(B1107)</f>
        <v>2024</v>
      </c>
      <c r="D1107" s="2" t="n">
        <f aca="false">WEEKNUM(B1107,1)</f>
        <v>9</v>
      </c>
      <c r="E1107" s="16" t="s">
        <v>17</v>
      </c>
      <c r="F1107" s="0" t="s">
        <v>18</v>
      </c>
      <c r="G1107" s="3" t="n">
        <v>0</v>
      </c>
      <c r="H1107" s="3" t="n">
        <v>32</v>
      </c>
      <c r="I1107" s="4" t="n">
        <f aca="false">H1107-G1107</f>
        <v>32</v>
      </c>
      <c r="N1107" s="25"/>
      <c r="O1107" s="6" t="s">
        <v>38</v>
      </c>
      <c r="P1107" s="6" t="s">
        <v>36</v>
      </c>
      <c r="Q1107" s="6" t="s">
        <v>39</v>
      </c>
    </row>
    <row r="1108" customFormat="false" ht="13.8" hidden="false" customHeight="false" outlineLevel="0" collapsed="false">
      <c r="A1108" s="0" t="n">
        <v>1107</v>
      </c>
      <c r="B1108" s="1" t="n">
        <v>45348</v>
      </c>
      <c r="C1108" s="2" t="n">
        <f aca="false">YEAR(B1108)</f>
        <v>2024</v>
      </c>
      <c r="D1108" s="2" t="n">
        <f aca="false">WEEKNUM(B1108,1)</f>
        <v>9</v>
      </c>
      <c r="E1108" s="16" t="s">
        <v>18</v>
      </c>
      <c r="F1108" s="0" t="s">
        <v>17</v>
      </c>
      <c r="G1108" s="3" t="n">
        <v>0</v>
      </c>
      <c r="H1108" s="3" t="n">
        <v>32</v>
      </c>
      <c r="I1108" s="4" t="n">
        <f aca="false">H1108-G1108</f>
        <v>32</v>
      </c>
      <c r="N1108" s="25"/>
      <c r="O1108" s="6" t="s">
        <v>38</v>
      </c>
      <c r="P1108" s="6" t="s">
        <v>36</v>
      </c>
      <c r="Q1108" s="6" t="s">
        <v>39</v>
      </c>
    </row>
    <row r="1109" customFormat="false" ht="13.8" hidden="false" customHeight="false" outlineLevel="0" collapsed="false">
      <c r="A1109" s="0" t="n">
        <v>1108</v>
      </c>
      <c r="B1109" s="1" t="n">
        <v>45349</v>
      </c>
      <c r="C1109" s="2" t="n">
        <f aca="false">YEAR(B1109)</f>
        <v>2024</v>
      </c>
      <c r="D1109" s="2" t="n">
        <f aca="false">WEEKNUM(B1109,1)</f>
        <v>9</v>
      </c>
      <c r="E1109" s="16" t="s">
        <v>17</v>
      </c>
      <c r="F1109" s="0" t="s">
        <v>18</v>
      </c>
      <c r="G1109" s="3" t="n">
        <v>33871</v>
      </c>
      <c r="H1109" s="3" t="n">
        <v>33918</v>
      </c>
      <c r="I1109" s="4" t="n">
        <f aca="false">H1109-G1109</f>
        <v>47</v>
      </c>
      <c r="J1109" s="4" t="n">
        <v>2</v>
      </c>
      <c r="K1109" s="4" t="n">
        <v>100</v>
      </c>
      <c r="L1109" s="4" t="n">
        <v>57</v>
      </c>
      <c r="M1109" s="4" t="n">
        <f aca="false">rittenfreddie[[#This Row],[Batt.perc.vertrek]]-rittenfreddie[[#This Row],[Batt.perc.aankomst]]</f>
        <v>43</v>
      </c>
      <c r="N1109" s="25" t="n">
        <f aca="false">rittenfreddie[[#This Row],[Gereden kilometers]]/rittenfreddie[[#This Row],[Batt.perc.verbruikt]]</f>
        <v>1.09302325581395</v>
      </c>
      <c r="O1109" s="6" t="s">
        <v>21</v>
      </c>
      <c r="P1109" s="6" t="s">
        <v>36</v>
      </c>
      <c r="Q110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0" customFormat="false" ht="13.8" hidden="false" customHeight="false" outlineLevel="0" collapsed="false">
      <c r="A1110" s="0" t="n">
        <v>1109</v>
      </c>
      <c r="B1110" s="1" t="n">
        <v>45349</v>
      </c>
      <c r="C1110" s="2" t="n">
        <f aca="false">YEAR(B1110)</f>
        <v>2024</v>
      </c>
      <c r="D1110" s="2" t="n">
        <f aca="false">WEEKNUM(B1110,1)</f>
        <v>9</v>
      </c>
      <c r="E1110" s="16" t="s">
        <v>18</v>
      </c>
      <c r="F1110" s="0" t="s">
        <v>17</v>
      </c>
      <c r="G1110" s="3" t="n">
        <v>33918</v>
      </c>
      <c r="H1110" s="3" t="n">
        <v>33957</v>
      </c>
      <c r="I1110" s="4" t="n">
        <f aca="false">H1110-G1110</f>
        <v>39</v>
      </c>
      <c r="J1110" s="4" t="n">
        <v>4</v>
      </c>
      <c r="K1110" s="4" t="n">
        <v>100</v>
      </c>
      <c r="L1110" s="4" t="n">
        <v>56</v>
      </c>
      <c r="M1110" s="4" t="n">
        <f aca="false">rittenfreddie[[#This Row],[Batt.perc.vertrek]]-rittenfreddie[[#This Row],[Batt.perc.aankomst]]</f>
        <v>44</v>
      </c>
      <c r="N1110" s="25" t="n">
        <f aca="false">rittenfreddie[[#This Row],[Gereden kilometers]]/rittenfreddie[[#This Row],[Batt.perc.verbruikt]]</f>
        <v>0.886363636363636</v>
      </c>
      <c r="O1110" s="6" t="s">
        <v>21</v>
      </c>
      <c r="P1110" s="6" t="s">
        <v>36</v>
      </c>
      <c r="Q111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1" customFormat="false" ht="13.8" hidden="false" customHeight="false" outlineLevel="0" collapsed="false">
      <c r="A1111" s="0" t="n">
        <v>1110</v>
      </c>
      <c r="B1111" s="1" t="n">
        <v>45350</v>
      </c>
      <c r="C1111" s="2" t="n">
        <f aca="false">YEAR(B1111)</f>
        <v>2024</v>
      </c>
      <c r="D1111" s="2" t="n">
        <f aca="false">WEEKNUM(B1111,1)</f>
        <v>9</v>
      </c>
      <c r="E1111" s="16" t="s">
        <v>17</v>
      </c>
      <c r="F1111" s="0" t="s">
        <v>18</v>
      </c>
      <c r="G1111" s="3" t="n">
        <v>33957</v>
      </c>
      <c r="H1111" s="3" t="n">
        <v>33992</v>
      </c>
      <c r="I1111" s="4" t="n">
        <f aca="false">H1111-G1111</f>
        <v>35</v>
      </c>
      <c r="J1111" s="4" t="n">
        <v>4</v>
      </c>
      <c r="K1111" s="4" t="n">
        <v>56</v>
      </c>
      <c r="L1111" s="4" t="n">
        <v>16</v>
      </c>
      <c r="M1111" s="4" t="n">
        <f aca="false">rittenfreddie[[#This Row],[Batt.perc.vertrek]]-rittenfreddie[[#This Row],[Batt.perc.aankomst]]</f>
        <v>40</v>
      </c>
      <c r="N1111" s="25" t="n">
        <f aca="false">rittenfreddie[[#This Row],[Gereden kilometers]]/rittenfreddie[[#This Row],[Batt.perc.verbruikt]]</f>
        <v>0.875</v>
      </c>
      <c r="O1111" s="6" t="s">
        <v>21</v>
      </c>
      <c r="P1111" s="6" t="s">
        <v>36</v>
      </c>
      <c r="Q1111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2" customFormat="false" ht="13.8" hidden="false" customHeight="false" outlineLevel="0" collapsed="false">
      <c r="A1112" s="0" t="n">
        <v>1111</v>
      </c>
      <c r="B1112" s="1" t="n">
        <v>45350</v>
      </c>
      <c r="C1112" s="2" t="n">
        <f aca="false">YEAR(B1112)</f>
        <v>2024</v>
      </c>
      <c r="D1112" s="2" t="n">
        <f aca="false">WEEKNUM(B1112,1)</f>
        <v>9</v>
      </c>
      <c r="E1112" s="16" t="s">
        <v>18</v>
      </c>
      <c r="F1112" s="0" t="s">
        <v>17</v>
      </c>
      <c r="G1112" s="3" t="n">
        <v>33992</v>
      </c>
      <c r="H1112" s="3" t="n">
        <v>34028</v>
      </c>
      <c r="I1112" s="4" t="n">
        <f aca="false">H1112-G1112</f>
        <v>36</v>
      </c>
      <c r="J1112" s="4" t="n">
        <v>8</v>
      </c>
      <c r="K1112" s="4" t="n">
        <v>100</v>
      </c>
      <c r="L1112" s="4" t="n">
        <v>56</v>
      </c>
      <c r="M1112" s="4" t="n">
        <f aca="false">rittenfreddie[[#This Row],[Batt.perc.vertrek]]-rittenfreddie[[#This Row],[Batt.perc.aankomst]]</f>
        <v>44</v>
      </c>
      <c r="N1112" s="25" t="n">
        <f aca="false">rittenfreddie[[#This Row],[Gereden kilometers]]/rittenfreddie[[#This Row],[Batt.perc.verbruikt]]</f>
        <v>0.818181818181818</v>
      </c>
      <c r="O1112" s="6" t="s">
        <v>21</v>
      </c>
      <c r="P1112" s="6" t="s">
        <v>36</v>
      </c>
      <c r="Q1112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3" customFormat="false" ht="13.8" hidden="false" customHeight="false" outlineLevel="0" collapsed="false">
      <c r="A1113" s="0" t="n">
        <v>1112</v>
      </c>
      <c r="B1113" s="1" t="n">
        <v>45351</v>
      </c>
      <c r="C1113" s="2" t="n">
        <f aca="false">YEAR(B1113)</f>
        <v>2024</v>
      </c>
      <c r="D1113" s="2" t="n">
        <f aca="false">WEEKNUM(B1113,1)</f>
        <v>9</v>
      </c>
      <c r="E1113" s="16" t="s">
        <v>17</v>
      </c>
      <c r="F1113" s="0" t="s">
        <v>18</v>
      </c>
      <c r="G1113" s="3" t="n">
        <v>0</v>
      </c>
      <c r="H1113" s="3" t="n">
        <v>32</v>
      </c>
      <c r="I1113" s="4" t="n">
        <f aca="false">H1113-G1113</f>
        <v>32</v>
      </c>
      <c r="N1113" s="25"/>
      <c r="O1113" s="6" t="s">
        <v>38</v>
      </c>
      <c r="P1113" s="6" t="s">
        <v>36</v>
      </c>
      <c r="Q1113" s="6" t="s">
        <v>39</v>
      </c>
    </row>
    <row r="1114" customFormat="false" ht="13.8" hidden="false" customHeight="false" outlineLevel="0" collapsed="false">
      <c r="A1114" s="0" t="n">
        <v>1113</v>
      </c>
      <c r="B1114" s="1" t="n">
        <v>45351</v>
      </c>
      <c r="C1114" s="2" t="n">
        <f aca="false">YEAR(B1114)</f>
        <v>2024</v>
      </c>
      <c r="D1114" s="2" t="n">
        <f aca="false">WEEKNUM(B1114,1)</f>
        <v>9</v>
      </c>
      <c r="E1114" s="16" t="s">
        <v>18</v>
      </c>
      <c r="F1114" s="0" t="s">
        <v>17</v>
      </c>
      <c r="G1114" s="3" t="n">
        <v>0</v>
      </c>
      <c r="H1114" s="3" t="n">
        <v>32</v>
      </c>
      <c r="I1114" s="4" t="n">
        <f aca="false">H1114-G1114</f>
        <v>32</v>
      </c>
      <c r="N1114" s="25"/>
      <c r="O1114" s="6" t="s">
        <v>38</v>
      </c>
      <c r="P1114" s="6" t="s">
        <v>36</v>
      </c>
      <c r="Q1114" s="6" t="s">
        <v>39</v>
      </c>
    </row>
    <row r="1115" customFormat="false" ht="13.8" hidden="false" customHeight="false" outlineLevel="0" collapsed="false">
      <c r="A1115" s="0" t="n">
        <v>1114</v>
      </c>
      <c r="B1115" s="1" t="n">
        <v>45352</v>
      </c>
      <c r="C1115" s="2" t="n">
        <f aca="false">YEAR(B1115)</f>
        <v>2024</v>
      </c>
      <c r="D1115" s="2" t="n">
        <f aca="false">WEEKNUM(B1115,1)</f>
        <v>9</v>
      </c>
      <c r="E1115" s="16" t="s">
        <v>17</v>
      </c>
      <c r="F1115" s="0" t="s">
        <v>18</v>
      </c>
      <c r="G1115" s="3" t="n">
        <v>34028</v>
      </c>
      <c r="H1115" s="3" t="n">
        <v>34063</v>
      </c>
      <c r="I1115" s="4" t="n">
        <f aca="false">H1115-G1115</f>
        <v>35</v>
      </c>
      <c r="J1115" s="4" t="n">
        <v>4</v>
      </c>
      <c r="K1115" s="4" t="n">
        <v>56</v>
      </c>
      <c r="L1115" s="4" t="n">
        <v>17</v>
      </c>
      <c r="M1115" s="4" t="n">
        <f aca="false">rittenfreddie[[#This Row],[Batt.perc.vertrek]]-rittenfreddie[[#This Row],[Batt.perc.aankomst]]</f>
        <v>39</v>
      </c>
      <c r="N1115" s="25" t="n">
        <f aca="false">rittenfreddie[[#This Row],[Gereden kilometers]]/rittenfreddie[[#This Row],[Batt.perc.verbruikt]]</f>
        <v>0.897435897435898</v>
      </c>
      <c r="O1115" s="6" t="s">
        <v>21</v>
      </c>
      <c r="P1115" s="6" t="s">
        <v>36</v>
      </c>
      <c r="Q1115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6" customFormat="false" ht="13.8" hidden="false" customHeight="false" outlineLevel="0" collapsed="false">
      <c r="A1116" s="0" t="n">
        <v>1115</v>
      </c>
      <c r="B1116" s="1" t="n">
        <v>45352</v>
      </c>
      <c r="C1116" s="2" t="n">
        <f aca="false">YEAR(B1116)</f>
        <v>2024</v>
      </c>
      <c r="D1116" s="2" t="n">
        <f aca="false">WEEKNUM(B1116,1)</f>
        <v>9</v>
      </c>
      <c r="E1116" s="16" t="s">
        <v>18</v>
      </c>
      <c r="F1116" s="0" t="s">
        <v>17</v>
      </c>
      <c r="G1116" s="3" t="n">
        <v>34063</v>
      </c>
      <c r="H1116" s="3" t="n">
        <v>34099</v>
      </c>
      <c r="I1116" s="4" t="n">
        <f aca="false">H1116-G1116</f>
        <v>36</v>
      </c>
      <c r="J1116" s="4" t="n">
        <v>10</v>
      </c>
      <c r="K1116" s="4" t="n">
        <v>100</v>
      </c>
      <c r="L1116" s="4" t="n">
        <v>55</v>
      </c>
      <c r="M1116" s="4" t="n">
        <f aca="false">rittenfreddie[[#This Row],[Batt.perc.vertrek]]-rittenfreddie[[#This Row],[Batt.perc.aankomst]]</f>
        <v>45</v>
      </c>
      <c r="N1116" s="25" t="n">
        <f aca="false">rittenfreddie[[#This Row],[Gereden kilometers]]/rittenfreddie[[#This Row],[Batt.perc.verbruikt]]</f>
        <v>0.8</v>
      </c>
      <c r="O1116" s="6" t="s">
        <v>21</v>
      </c>
      <c r="P1116" s="6" t="s">
        <v>36</v>
      </c>
      <c r="Q1116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7" customFormat="false" ht="13.8" hidden="false" customHeight="false" outlineLevel="0" collapsed="false">
      <c r="A1117" s="0" t="n">
        <v>1116</v>
      </c>
      <c r="B1117" s="1" t="n">
        <v>45355</v>
      </c>
      <c r="C1117" s="2" t="n">
        <f aca="false">YEAR(B1117)</f>
        <v>2024</v>
      </c>
      <c r="D1117" s="2" t="n">
        <f aca="false">WEEKNUM(B1117,1)</f>
        <v>10</v>
      </c>
      <c r="E1117" s="16" t="s">
        <v>17</v>
      </c>
      <c r="F1117" s="0" t="s">
        <v>18</v>
      </c>
      <c r="G1117" s="3" t="n">
        <v>34099</v>
      </c>
      <c r="H1117" s="3" t="n">
        <v>34134</v>
      </c>
      <c r="I1117" s="4" t="n">
        <f aca="false">H1117-G1117</f>
        <v>35</v>
      </c>
      <c r="J1117" s="4" t="n">
        <v>4</v>
      </c>
      <c r="K1117" s="4" t="n">
        <v>55</v>
      </c>
      <c r="L1117" s="4" t="n">
        <v>13</v>
      </c>
      <c r="M1117" s="4" t="n">
        <f aca="false">rittenfreddie[[#This Row],[Batt.perc.vertrek]]-rittenfreddie[[#This Row],[Batt.perc.aankomst]]</f>
        <v>42</v>
      </c>
      <c r="N1117" s="25" t="n">
        <f aca="false">rittenfreddie[[#This Row],[Gereden kilometers]]/rittenfreddie[[#This Row],[Batt.perc.verbruikt]]</f>
        <v>0.833333333333333</v>
      </c>
      <c r="O1117" s="6" t="s">
        <v>21</v>
      </c>
      <c r="P1117" s="6" t="s">
        <v>36</v>
      </c>
      <c r="Q1117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8" customFormat="false" ht="13.8" hidden="false" customHeight="false" outlineLevel="0" collapsed="false">
      <c r="A1118" s="0" t="n">
        <v>1117</v>
      </c>
      <c r="B1118" s="1" t="n">
        <v>45355</v>
      </c>
      <c r="C1118" s="2" t="n">
        <f aca="false">YEAR(B1118)</f>
        <v>2024</v>
      </c>
      <c r="D1118" s="2" t="n">
        <f aca="false">WEEKNUM(B1118,1)</f>
        <v>10</v>
      </c>
      <c r="E1118" s="16" t="s">
        <v>18</v>
      </c>
      <c r="F1118" s="0" t="s">
        <v>17</v>
      </c>
      <c r="G1118" s="3" t="n">
        <v>34134</v>
      </c>
      <c r="H1118" s="3" t="n">
        <v>34170</v>
      </c>
      <c r="I1118" s="4" t="n">
        <f aca="false">H1118-G1118</f>
        <v>36</v>
      </c>
      <c r="J1118" s="4" t="n">
        <v>8</v>
      </c>
      <c r="K1118" s="4" t="n">
        <v>100</v>
      </c>
      <c r="L1118" s="4" t="n">
        <v>61</v>
      </c>
      <c r="M1118" s="4" t="n">
        <f aca="false">rittenfreddie[[#This Row],[Batt.perc.vertrek]]-rittenfreddie[[#This Row],[Batt.perc.aankomst]]</f>
        <v>39</v>
      </c>
      <c r="N1118" s="25" t="n">
        <f aca="false">rittenfreddie[[#This Row],[Gereden kilometers]]/rittenfreddie[[#This Row],[Batt.perc.verbruikt]]</f>
        <v>0.923076923076923</v>
      </c>
      <c r="O1118" s="6" t="s">
        <v>21</v>
      </c>
      <c r="P1118" s="6" t="s">
        <v>36</v>
      </c>
      <c r="Q1118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19" customFormat="false" ht="13.8" hidden="false" customHeight="false" outlineLevel="0" collapsed="false">
      <c r="A1119" s="0" t="n">
        <v>1118</v>
      </c>
      <c r="B1119" s="1" t="n">
        <v>45356</v>
      </c>
      <c r="C1119" s="2" t="n">
        <f aca="false">YEAR(B1119)</f>
        <v>2024</v>
      </c>
      <c r="D1119" s="2" t="n">
        <f aca="false">WEEKNUM(B1119,1)</f>
        <v>10</v>
      </c>
      <c r="E1119" s="16" t="s">
        <v>17</v>
      </c>
      <c r="F1119" s="0" t="s">
        <v>18</v>
      </c>
      <c r="G1119" s="3" t="n">
        <v>34170</v>
      </c>
      <c r="H1119" s="3" t="n">
        <v>34206</v>
      </c>
      <c r="I1119" s="4" t="n">
        <f aca="false">H1119-G1119</f>
        <v>36</v>
      </c>
      <c r="J1119" s="4" t="n">
        <v>7</v>
      </c>
      <c r="K1119" s="4" t="n">
        <v>61</v>
      </c>
      <c r="L1119" s="4" t="n">
        <v>16</v>
      </c>
      <c r="M1119" s="4" t="n">
        <f aca="false">rittenfreddie[[#This Row],[Batt.perc.vertrek]]-rittenfreddie[[#This Row],[Batt.perc.aankomst]]</f>
        <v>45</v>
      </c>
      <c r="N1119" s="25" t="n">
        <f aca="false">rittenfreddie[[#This Row],[Gereden kilometers]]/rittenfreddie[[#This Row],[Batt.perc.verbruikt]]</f>
        <v>0.8</v>
      </c>
      <c r="O1119" s="6" t="s">
        <v>21</v>
      </c>
      <c r="P1119" s="6" t="s">
        <v>36</v>
      </c>
      <c r="Q1119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20" customFormat="false" ht="13.8" hidden="false" customHeight="false" outlineLevel="0" collapsed="false">
      <c r="A1120" s="0" t="n">
        <v>1119</v>
      </c>
      <c r="B1120" s="1" t="n">
        <v>45356</v>
      </c>
      <c r="C1120" s="2" t="n">
        <f aca="false">YEAR(B1120)</f>
        <v>2024</v>
      </c>
      <c r="D1120" s="2" t="n">
        <f aca="false">WEEKNUM(B1120,1)</f>
        <v>10</v>
      </c>
      <c r="E1120" s="16" t="s">
        <v>18</v>
      </c>
      <c r="F1120" s="0" t="s">
        <v>17</v>
      </c>
      <c r="G1120" s="3" t="n">
        <v>34206</v>
      </c>
      <c r="H1120" s="3" t="n">
        <v>34241</v>
      </c>
      <c r="I1120" s="4" t="n">
        <f aca="false">H1120-G1120</f>
        <v>35</v>
      </c>
      <c r="J1120" s="4" t="n">
        <v>7</v>
      </c>
      <c r="K1120" s="4" t="n">
        <v>100</v>
      </c>
      <c r="L1120" s="4" t="n">
        <v>60</v>
      </c>
      <c r="M1120" s="4" t="n">
        <f aca="false">rittenfreddie[[#This Row],[Batt.perc.vertrek]]-rittenfreddie[[#This Row],[Batt.perc.aankomst]]</f>
        <v>40</v>
      </c>
      <c r="N1120" s="25" t="n">
        <f aca="false">rittenfreddie[[#This Row],[Gereden kilometers]]/rittenfreddie[[#This Row],[Batt.perc.verbruikt]]</f>
        <v>0.875</v>
      </c>
      <c r="O1120" s="6" t="s">
        <v>21</v>
      </c>
      <c r="P1120" s="6" t="s">
        <v>36</v>
      </c>
      <c r="Q1120" s="6" t="str">
        <f aca="false">IF(AND(rittenfreddie[[#This Row],[Vervoersmiddel]]="Super Soco CPx 2021 electrische scooter",rittenfreddie[[#This Row],[Band type]]="Zomer"),"Michelin City Grip 2","Heidenau K66 M+S")</f>
        <v>Michelin City Grip 2</v>
      </c>
    </row>
    <row r="1121" customFormat="false" ht="13.8" hidden="false" customHeight="false" outlineLevel="0" collapsed="false">
      <c r="A1121" s="0" t="n">
        <v>1120</v>
      </c>
      <c r="B1121" s="1" t="n">
        <v>45357</v>
      </c>
      <c r="C1121" s="2" t="n">
        <f aca="false">YEAR(B1121)</f>
        <v>2024</v>
      </c>
      <c r="D1121" s="2" t="n">
        <f aca="false">WEEKNUM(B1121,1)</f>
        <v>10</v>
      </c>
      <c r="E1121" s="16" t="s">
        <v>17</v>
      </c>
      <c r="F1121" s="0" t="s">
        <v>18</v>
      </c>
      <c r="G1121" s="3" t="n">
        <v>34241</v>
      </c>
      <c r="H1121" s="3" t="n">
        <v>34276</v>
      </c>
      <c r="I1121" s="4" t="n">
        <f aca="false">H1121-G1121</f>
        <v>35</v>
      </c>
      <c r="J1121" s="4" t="n">
        <v>4</v>
      </c>
      <c r="K1121" s="4" t="n">
        <v>60</v>
      </c>
      <c r="L1121" s="4" t="n">
        <v>14</v>
      </c>
      <c r="M1121" s="4" t="n">
        <f aca="false">rittenfreddie[[#This Row],[Batt.perc.vertrek]]-rittenfreddie[[#This Row],[Batt.perc.aankomst]]</f>
        <v>46</v>
      </c>
      <c r="N1121" s="25" t="n">
        <f aca="false">rittenfreddie[[#This Row],[Gereden kilometers]]/rittenfreddie[[#This Row],[Batt.perc.verbruikt]]</f>
        <v>0.760869565217391</v>
      </c>
      <c r="O1121" s="6" t="s">
        <v>21</v>
      </c>
      <c r="P1121" s="6" t="s">
        <v>36</v>
      </c>
      <c r="Q1121" s="6" t="s">
        <v>43</v>
      </c>
    </row>
    <row r="1122" customFormat="false" ht="13.8" hidden="false" customHeight="false" outlineLevel="0" collapsed="false">
      <c r="A1122" s="0" t="n">
        <v>1121</v>
      </c>
      <c r="B1122" s="1" t="n">
        <v>45357</v>
      </c>
      <c r="C1122" s="2" t="n">
        <f aca="false">YEAR(B1122)</f>
        <v>2024</v>
      </c>
      <c r="D1122" s="2" t="n">
        <f aca="false">WEEKNUM(B1122,1)</f>
        <v>10</v>
      </c>
      <c r="E1122" s="16" t="s">
        <v>18</v>
      </c>
      <c r="F1122" s="0" t="s">
        <v>17</v>
      </c>
      <c r="G1122" s="3" t="n">
        <v>34276</v>
      </c>
      <c r="H1122" s="3" t="n">
        <v>34312</v>
      </c>
      <c r="I1122" s="4" t="n">
        <f aca="false">H1122-G1122</f>
        <v>36</v>
      </c>
      <c r="J1122" s="4" t="n">
        <v>8</v>
      </c>
      <c r="K1122" s="4" t="n">
        <v>100</v>
      </c>
      <c r="L1122" s="4" t="n">
        <v>60</v>
      </c>
      <c r="M1122" s="4" t="n">
        <f aca="false">rittenfreddie[[#This Row],[Batt.perc.vertrek]]-rittenfreddie[[#This Row],[Batt.perc.aankomst]]</f>
        <v>40</v>
      </c>
      <c r="N1122" s="25" t="n">
        <f aca="false">rittenfreddie[[#This Row],[Gereden kilometers]]/rittenfreddie[[#This Row],[Batt.perc.verbruikt]]</f>
        <v>0.9</v>
      </c>
      <c r="O1122" s="6" t="s">
        <v>21</v>
      </c>
      <c r="P1122" s="6" t="s">
        <v>36</v>
      </c>
      <c r="Q1122" s="6" t="s">
        <v>43</v>
      </c>
    </row>
    <row r="1123" customFormat="false" ht="13.8" hidden="false" customHeight="false" outlineLevel="0" collapsed="false">
      <c r="A1123" s="0" t="n">
        <v>1122</v>
      </c>
      <c r="B1123" s="1" t="n">
        <v>45358</v>
      </c>
      <c r="C1123" s="2" t="n">
        <f aca="false">YEAR(B1123)</f>
        <v>2024</v>
      </c>
      <c r="D1123" s="2" t="n">
        <f aca="false">WEEKNUM(B1123,1)</f>
        <v>10</v>
      </c>
      <c r="E1123" s="16" t="s">
        <v>17</v>
      </c>
      <c r="F1123" s="0" t="s">
        <v>18</v>
      </c>
      <c r="G1123" s="3" t="n">
        <v>34312</v>
      </c>
      <c r="H1123" s="3" t="n">
        <v>34348</v>
      </c>
      <c r="I1123" s="4" t="n">
        <f aca="false">H1123-G1123</f>
        <v>36</v>
      </c>
      <c r="J1123" s="4" t="n">
        <v>1</v>
      </c>
      <c r="K1123" s="4" t="n">
        <v>60</v>
      </c>
      <c r="L1123" s="4" t="n">
        <v>12</v>
      </c>
      <c r="M1123" s="4" t="n">
        <f aca="false">rittenfreddie[[#This Row],[Batt.perc.vertrek]]-rittenfreddie[[#This Row],[Batt.perc.aankomst]]</f>
        <v>48</v>
      </c>
      <c r="N1123" s="25" t="n">
        <f aca="false">rittenfreddie[[#This Row],[Gereden kilometers]]/rittenfreddie[[#This Row],[Batt.perc.verbruikt]]</f>
        <v>0.75</v>
      </c>
      <c r="O1123" s="6" t="s">
        <v>21</v>
      </c>
      <c r="P1123" s="6" t="s">
        <v>36</v>
      </c>
      <c r="Q1123" s="6" t="s">
        <v>43</v>
      </c>
    </row>
    <row r="1124" customFormat="false" ht="13.8" hidden="false" customHeight="false" outlineLevel="0" collapsed="false">
      <c r="A1124" s="0" t="n">
        <v>1123</v>
      </c>
      <c r="B1124" s="1" t="n">
        <v>45358</v>
      </c>
      <c r="C1124" s="2" t="n">
        <f aca="false">YEAR(B1124)</f>
        <v>2024</v>
      </c>
      <c r="D1124" s="2" t="n">
        <f aca="false">WEEKNUM(B1124,1)</f>
        <v>10</v>
      </c>
      <c r="E1124" s="16" t="s">
        <v>18</v>
      </c>
      <c r="F1124" s="0" t="s">
        <v>17</v>
      </c>
      <c r="G1124" s="3" t="n">
        <v>34348</v>
      </c>
      <c r="H1124" s="3" t="n">
        <v>34386</v>
      </c>
      <c r="I1124" s="4" t="n">
        <f aca="false">H1124-G1124</f>
        <v>38</v>
      </c>
      <c r="J1124" s="4" t="n">
        <v>6</v>
      </c>
      <c r="K1124" s="4" t="n">
        <v>100</v>
      </c>
      <c r="L1124" s="4" t="n">
        <v>57</v>
      </c>
      <c r="M1124" s="4" t="n">
        <f aca="false">rittenfreddie[[#This Row],[Batt.perc.vertrek]]-rittenfreddie[[#This Row],[Batt.perc.aankomst]]</f>
        <v>43</v>
      </c>
      <c r="N1124" s="25" t="n">
        <f aca="false">rittenfreddie[[#This Row],[Gereden kilometers]]/rittenfreddie[[#This Row],[Batt.perc.verbruikt]]</f>
        <v>0.883720930232558</v>
      </c>
      <c r="O1124" s="6" t="s">
        <v>21</v>
      </c>
      <c r="P1124" s="6" t="s">
        <v>36</v>
      </c>
      <c r="Q1124" s="6" t="s">
        <v>43</v>
      </c>
    </row>
    <row r="1125" customFormat="false" ht="13.8" hidden="false" customHeight="false" outlineLevel="0" collapsed="false">
      <c r="A1125" s="0" t="n">
        <v>1124</v>
      </c>
      <c r="B1125" s="1" t="n">
        <v>45359</v>
      </c>
      <c r="C1125" s="2" t="n">
        <f aca="false">YEAR(B1125)</f>
        <v>2024</v>
      </c>
      <c r="D1125" s="2" t="n">
        <f aca="false">WEEKNUM(B1125,1)</f>
        <v>10</v>
      </c>
      <c r="E1125" s="16" t="s">
        <v>17</v>
      </c>
      <c r="F1125" s="0" t="s">
        <v>18</v>
      </c>
      <c r="G1125" s="3" t="n">
        <v>34386</v>
      </c>
      <c r="H1125" s="3" t="n">
        <v>34421</v>
      </c>
      <c r="I1125" s="4" t="n">
        <f aca="false">H1125-G1125</f>
        <v>35</v>
      </c>
      <c r="J1125" s="4" t="n">
        <v>1</v>
      </c>
      <c r="K1125" s="4" t="n">
        <v>57</v>
      </c>
      <c r="L1125" s="4" t="n">
        <v>9</v>
      </c>
      <c r="M1125" s="4" t="n">
        <f aca="false">rittenfreddie[[#This Row],[Batt.perc.vertrek]]-rittenfreddie[[#This Row],[Batt.perc.aankomst]]</f>
        <v>48</v>
      </c>
      <c r="N1125" s="25" t="n">
        <f aca="false">rittenfreddie[[#This Row],[Gereden kilometers]]/rittenfreddie[[#This Row],[Batt.perc.verbruikt]]</f>
        <v>0.729166666666667</v>
      </c>
      <c r="O1125" s="6" t="s">
        <v>21</v>
      </c>
      <c r="P1125" s="6" t="s">
        <v>36</v>
      </c>
      <c r="Q1125" s="6" t="s">
        <v>43</v>
      </c>
    </row>
    <row r="1126" customFormat="false" ht="13.8" hidden="false" customHeight="false" outlineLevel="0" collapsed="false">
      <c r="A1126" s="0" t="n">
        <v>1125</v>
      </c>
      <c r="B1126" s="1" t="n">
        <v>45359</v>
      </c>
      <c r="C1126" s="2" t="n">
        <f aca="false">YEAR(B1126)</f>
        <v>2024</v>
      </c>
      <c r="D1126" s="2" t="n">
        <f aca="false">WEEKNUM(B1126,1)</f>
        <v>10</v>
      </c>
      <c r="E1126" s="16" t="s">
        <v>18</v>
      </c>
      <c r="F1126" s="0" t="s">
        <v>17</v>
      </c>
      <c r="G1126" s="3" t="n">
        <v>34421</v>
      </c>
      <c r="H1126" s="3" t="n">
        <v>34462</v>
      </c>
      <c r="I1126" s="4" t="n">
        <f aca="false">H1126-G1126</f>
        <v>41</v>
      </c>
      <c r="J1126" s="4" t="n">
        <v>9</v>
      </c>
      <c r="K1126" s="4" t="n">
        <v>100</v>
      </c>
      <c r="L1126" s="4" t="n">
        <v>50</v>
      </c>
      <c r="M1126" s="4" t="n">
        <f aca="false">rittenfreddie[[#This Row],[Batt.perc.vertrek]]-rittenfreddie[[#This Row],[Batt.perc.aankomst]]</f>
        <v>50</v>
      </c>
      <c r="N1126" s="25" t="n">
        <f aca="false">rittenfreddie[[#This Row],[Gereden kilometers]]/rittenfreddie[[#This Row],[Batt.perc.verbruikt]]</f>
        <v>0.82</v>
      </c>
      <c r="O1126" s="6" t="s">
        <v>21</v>
      </c>
      <c r="P1126" s="6" t="s">
        <v>36</v>
      </c>
      <c r="Q1126" s="6" t="s">
        <v>43</v>
      </c>
    </row>
    <row r="1127" customFormat="false" ht="13.8" hidden="false" customHeight="false" outlineLevel="0" collapsed="false">
      <c r="A1127" s="0" t="n">
        <v>1126</v>
      </c>
      <c r="B1127" s="1" t="n">
        <v>45362</v>
      </c>
      <c r="C1127" s="2" t="n">
        <f aca="false">YEAR(B1127)</f>
        <v>2024</v>
      </c>
      <c r="D1127" s="2" t="n">
        <f aca="false">WEEKNUM(B1127,1)</f>
        <v>11</v>
      </c>
      <c r="E1127" s="16" t="s">
        <v>17</v>
      </c>
      <c r="F1127" s="0" t="s">
        <v>18</v>
      </c>
      <c r="G1127" s="3" t="n">
        <v>34482</v>
      </c>
      <c r="H1127" s="3" t="n">
        <v>34517</v>
      </c>
      <c r="I1127" s="4" t="n">
        <f aca="false">H1127-G1127</f>
        <v>35</v>
      </c>
      <c r="J1127" s="4" t="n">
        <v>6</v>
      </c>
      <c r="K1127" s="4" t="n">
        <v>100</v>
      </c>
      <c r="L1127" s="4" t="n">
        <v>56</v>
      </c>
      <c r="M1127" s="4" t="n">
        <f aca="false">rittenfreddie[[#This Row],[Batt.perc.vertrek]]-rittenfreddie[[#This Row],[Batt.perc.aankomst]]</f>
        <v>44</v>
      </c>
      <c r="N1127" s="25" t="n">
        <f aca="false">rittenfreddie[[#This Row],[Gereden kilometers]]/rittenfreddie[[#This Row],[Batt.perc.verbruikt]]</f>
        <v>0.795454545454545</v>
      </c>
      <c r="O1127" s="6" t="s">
        <v>21</v>
      </c>
      <c r="P1127" s="6" t="s">
        <v>36</v>
      </c>
      <c r="Q1127" s="6" t="s">
        <v>43</v>
      </c>
    </row>
    <row r="1128" customFormat="false" ht="13.8" hidden="false" customHeight="false" outlineLevel="0" collapsed="false">
      <c r="A1128" s="0" t="n">
        <v>1127</v>
      </c>
      <c r="B1128" s="1" t="n">
        <v>45362</v>
      </c>
      <c r="C1128" s="2" t="n">
        <f aca="false">YEAR(B1128)</f>
        <v>2024</v>
      </c>
      <c r="D1128" s="2" t="n">
        <f aca="false">WEEKNUM(B1128,1)</f>
        <v>11</v>
      </c>
      <c r="E1128" s="16" t="s">
        <v>18</v>
      </c>
      <c r="F1128" s="0" t="s">
        <v>17</v>
      </c>
      <c r="G1128" s="3" t="n">
        <v>34517</v>
      </c>
      <c r="H1128" s="3" t="n">
        <v>34552</v>
      </c>
      <c r="I1128" s="4" t="n">
        <f aca="false">H1128-G1128</f>
        <v>35</v>
      </c>
      <c r="J1128" s="4" t="n">
        <v>9</v>
      </c>
      <c r="K1128" s="4" t="n">
        <v>100</v>
      </c>
      <c r="L1128" s="4" t="n">
        <v>63</v>
      </c>
      <c r="M1128" s="4" t="n">
        <f aca="false">rittenfreddie[[#This Row],[Batt.perc.vertrek]]-rittenfreddie[[#This Row],[Batt.perc.aankomst]]</f>
        <v>37</v>
      </c>
      <c r="N1128" s="25" t="n">
        <f aca="false">rittenfreddie[[#This Row],[Gereden kilometers]]/rittenfreddie[[#This Row],[Batt.perc.verbruikt]]</f>
        <v>0.945945945945946</v>
      </c>
      <c r="O1128" s="6" t="s">
        <v>21</v>
      </c>
      <c r="P1128" s="6" t="s">
        <v>36</v>
      </c>
      <c r="Q1128" s="6" t="s">
        <v>43</v>
      </c>
    </row>
    <row r="1129" customFormat="false" ht="13.8" hidden="false" customHeight="false" outlineLevel="0" collapsed="false">
      <c r="A1129" s="0" t="n">
        <v>1128</v>
      </c>
      <c r="B1129" s="1" t="n">
        <v>45363</v>
      </c>
      <c r="C1129" s="2" t="n">
        <f aca="false">YEAR(B1129)</f>
        <v>2024</v>
      </c>
      <c r="D1129" s="2" t="n">
        <f aca="false">WEEKNUM(B1129,1)</f>
        <v>11</v>
      </c>
      <c r="E1129" s="16" t="s">
        <v>17</v>
      </c>
      <c r="F1129" s="0" t="s">
        <v>18</v>
      </c>
      <c r="G1129" s="3" t="n">
        <v>34552</v>
      </c>
      <c r="H1129" s="3" t="n">
        <v>34587</v>
      </c>
      <c r="I1129" s="4" t="n">
        <f aca="false">H1129-G1129</f>
        <v>35</v>
      </c>
      <c r="J1129" s="4" t="n">
        <v>7</v>
      </c>
      <c r="K1129" s="4" t="n">
        <v>63</v>
      </c>
      <c r="L1129" s="4" t="n">
        <v>21</v>
      </c>
      <c r="M1129" s="4" t="n">
        <f aca="false">rittenfreddie[[#This Row],[Batt.perc.vertrek]]-rittenfreddie[[#This Row],[Batt.perc.aankomst]]</f>
        <v>42</v>
      </c>
      <c r="N1129" s="25" t="n">
        <f aca="false">rittenfreddie[[#This Row],[Gereden kilometers]]/rittenfreddie[[#This Row],[Batt.perc.verbruikt]]</f>
        <v>0.833333333333333</v>
      </c>
      <c r="O1129" s="6" t="s">
        <v>21</v>
      </c>
      <c r="P1129" s="6" t="s">
        <v>36</v>
      </c>
      <c r="Q1129" s="6" t="s">
        <v>43</v>
      </c>
    </row>
    <row r="1130" customFormat="false" ht="13.8" hidden="false" customHeight="false" outlineLevel="0" collapsed="false">
      <c r="A1130" s="0" t="n">
        <v>1129</v>
      </c>
      <c r="B1130" s="1" t="n">
        <v>45363</v>
      </c>
      <c r="C1130" s="2" t="n">
        <f aca="false">YEAR(B1130)</f>
        <v>2024</v>
      </c>
      <c r="D1130" s="2" t="n">
        <f aca="false">WEEKNUM(B1130,1)</f>
        <v>11</v>
      </c>
      <c r="E1130" s="16" t="s">
        <v>18</v>
      </c>
      <c r="F1130" s="0" t="s">
        <v>17</v>
      </c>
      <c r="G1130" s="3" t="n">
        <v>34587</v>
      </c>
      <c r="H1130" s="3" t="n">
        <v>34622</v>
      </c>
      <c r="I1130" s="4" t="n">
        <f aca="false">H1130-G1130</f>
        <v>35</v>
      </c>
      <c r="J1130" s="4" t="n">
        <v>7</v>
      </c>
      <c r="K1130" s="4" t="n">
        <v>100</v>
      </c>
      <c r="L1130" s="4" t="n">
        <v>59</v>
      </c>
      <c r="M1130" s="4" t="n">
        <f aca="false">rittenfreddie[[#This Row],[Batt.perc.vertrek]]-rittenfreddie[[#This Row],[Batt.perc.aankomst]]</f>
        <v>41</v>
      </c>
      <c r="N1130" s="25" t="n">
        <f aca="false">rittenfreddie[[#This Row],[Gereden kilometers]]/rittenfreddie[[#This Row],[Batt.perc.verbruikt]]</f>
        <v>0.853658536585366</v>
      </c>
      <c r="O1130" s="6" t="s">
        <v>21</v>
      </c>
      <c r="P1130" s="6" t="s">
        <v>36</v>
      </c>
      <c r="Q1130" s="6" t="s">
        <v>43</v>
      </c>
    </row>
    <row r="1131" customFormat="false" ht="13.8" hidden="false" customHeight="false" outlineLevel="0" collapsed="false">
      <c r="A1131" s="0" t="n">
        <v>1130</v>
      </c>
      <c r="B1131" s="1" t="n">
        <v>45364</v>
      </c>
      <c r="C1131" s="2" t="n">
        <f aca="false">YEAR(B1131)</f>
        <v>2024</v>
      </c>
      <c r="D1131" s="2" t="n">
        <f aca="false">WEEKNUM(B1131,1)</f>
        <v>11</v>
      </c>
      <c r="E1131" s="16" t="s">
        <v>17</v>
      </c>
      <c r="F1131" s="0" t="s">
        <v>18</v>
      </c>
      <c r="G1131" s="3" t="n">
        <v>34622</v>
      </c>
      <c r="H1131" s="3" t="n">
        <v>34658</v>
      </c>
      <c r="I1131" s="4" t="n">
        <f aca="false">H1131-G1131</f>
        <v>36</v>
      </c>
      <c r="J1131" s="4" t="s">
        <v>26</v>
      </c>
      <c r="K1131" s="4" t="n">
        <v>59</v>
      </c>
      <c r="L1131" s="4" t="n">
        <v>18</v>
      </c>
      <c r="M1131" s="4" t="n">
        <f aca="false">rittenfreddie[[#This Row],[Batt.perc.vertrek]]-rittenfreddie[[#This Row],[Batt.perc.aankomst]]</f>
        <v>41</v>
      </c>
      <c r="N1131" s="25" t="n">
        <f aca="false">rittenfreddie[[#This Row],[Gereden kilometers]]/rittenfreddie[[#This Row],[Batt.perc.verbruikt]]</f>
        <v>0.878048780487805</v>
      </c>
      <c r="O1131" s="6" t="s">
        <v>21</v>
      </c>
      <c r="P1131" s="6" t="s">
        <v>36</v>
      </c>
      <c r="Q1131" s="6" t="s">
        <v>43</v>
      </c>
    </row>
    <row r="1132" customFormat="false" ht="13.8" hidden="false" customHeight="false" outlineLevel="0" collapsed="false">
      <c r="A1132" s="0" t="n">
        <v>1131</v>
      </c>
      <c r="B1132" s="1" t="n">
        <v>45364</v>
      </c>
      <c r="C1132" s="2" t="n">
        <f aca="false">YEAR(B1132)</f>
        <v>2024</v>
      </c>
      <c r="D1132" s="2" t="n">
        <f aca="false">WEEKNUM(B1132,1)</f>
        <v>11</v>
      </c>
      <c r="E1132" s="16" t="s">
        <v>18</v>
      </c>
      <c r="F1132" s="0" t="s">
        <v>17</v>
      </c>
      <c r="G1132" s="3" t="n">
        <v>34658</v>
      </c>
      <c r="H1132" s="3" t="n">
        <v>34693</v>
      </c>
      <c r="I1132" s="4" t="n">
        <f aca="false">H1132-G1132</f>
        <v>35</v>
      </c>
      <c r="J1132" s="4" t="n">
        <v>7</v>
      </c>
      <c r="K1132" s="4" t="n">
        <v>100</v>
      </c>
      <c r="L1132" s="4" t="n">
        <v>55</v>
      </c>
      <c r="M1132" s="4" t="n">
        <f aca="false">rittenfreddie[[#This Row],[Batt.perc.vertrek]]-rittenfreddie[[#This Row],[Batt.perc.aankomst]]</f>
        <v>45</v>
      </c>
      <c r="N1132" s="25" t="n">
        <f aca="false">rittenfreddie[[#This Row],[Gereden kilometers]]/rittenfreddie[[#This Row],[Batt.perc.verbruikt]]</f>
        <v>0.777777777777778</v>
      </c>
      <c r="O1132" s="6" t="s">
        <v>21</v>
      </c>
      <c r="P1132" s="6" t="s">
        <v>36</v>
      </c>
      <c r="Q1132" s="6" t="s">
        <v>43</v>
      </c>
    </row>
    <row r="1133" customFormat="false" ht="13.8" hidden="false" customHeight="false" outlineLevel="0" collapsed="false">
      <c r="A1133" s="0" t="n">
        <v>1132</v>
      </c>
      <c r="B1133" s="1" t="n">
        <v>45365</v>
      </c>
      <c r="C1133" s="2" t="n">
        <f aca="false">YEAR(B1133)</f>
        <v>2024</v>
      </c>
      <c r="D1133" s="2" t="n">
        <f aca="false">WEEKNUM(B1133,1)</f>
        <v>11</v>
      </c>
      <c r="E1133" s="16" t="s">
        <v>17</v>
      </c>
      <c r="F1133" s="0" t="s">
        <v>18</v>
      </c>
      <c r="G1133" s="3" t="n">
        <v>34693</v>
      </c>
      <c r="H1133" s="3" t="n">
        <v>34730</v>
      </c>
      <c r="I1133" s="4" t="n">
        <f aca="false">H1133-G1133</f>
        <v>37</v>
      </c>
      <c r="J1133" s="4" t="s">
        <v>26</v>
      </c>
      <c r="K1133" s="4" t="n">
        <v>55</v>
      </c>
      <c r="L1133" s="4" t="n">
        <v>15</v>
      </c>
      <c r="M1133" s="4" t="n">
        <f aca="false">rittenfreddie[[#This Row],[Batt.perc.vertrek]]-rittenfreddie[[#This Row],[Batt.perc.aankomst]]</f>
        <v>40</v>
      </c>
      <c r="N1133" s="25" t="n">
        <f aca="false">rittenfreddie[[#This Row],[Gereden kilometers]]/rittenfreddie[[#This Row],[Batt.perc.verbruikt]]</f>
        <v>0.925</v>
      </c>
      <c r="O1133" s="6" t="s">
        <v>21</v>
      </c>
      <c r="P1133" s="6" t="s">
        <v>36</v>
      </c>
      <c r="Q1133" s="6" t="s">
        <v>43</v>
      </c>
    </row>
    <row r="1134" customFormat="false" ht="13.8" hidden="false" customHeight="false" outlineLevel="0" collapsed="false">
      <c r="A1134" s="0" t="n">
        <v>1133</v>
      </c>
      <c r="B1134" s="1" t="n">
        <v>45365</v>
      </c>
      <c r="C1134" s="2" t="n">
        <f aca="false">YEAR(B1134)</f>
        <v>2024</v>
      </c>
      <c r="D1134" s="2" t="n">
        <f aca="false">WEEKNUM(B1134,1)</f>
        <v>11</v>
      </c>
      <c r="E1134" s="16" t="s">
        <v>18</v>
      </c>
      <c r="F1134" s="0" t="s">
        <v>17</v>
      </c>
      <c r="G1134" s="3" t="n">
        <v>34730</v>
      </c>
      <c r="H1134" s="3" t="n">
        <v>34765</v>
      </c>
      <c r="I1134" s="4" t="n">
        <f aca="false">H1134-G1134</f>
        <v>35</v>
      </c>
      <c r="J1134" s="4" t="n">
        <v>15</v>
      </c>
      <c r="K1134" s="4" t="n">
        <v>100</v>
      </c>
      <c r="L1134" s="4" t="n">
        <v>59</v>
      </c>
      <c r="M1134" s="4" t="n">
        <f aca="false">rittenfreddie[[#This Row],[Batt.perc.vertrek]]-rittenfreddie[[#This Row],[Batt.perc.aankomst]]</f>
        <v>41</v>
      </c>
      <c r="N1134" s="25" t="n">
        <f aca="false">rittenfreddie[[#This Row],[Gereden kilometers]]/rittenfreddie[[#This Row],[Batt.perc.verbruikt]]</f>
        <v>0.853658536585366</v>
      </c>
      <c r="O1134" s="6" t="s">
        <v>21</v>
      </c>
      <c r="P1134" s="6" t="s">
        <v>36</v>
      </c>
      <c r="Q1134" s="6" t="s">
        <v>43</v>
      </c>
    </row>
    <row r="1135" customFormat="false" ht="13.8" hidden="false" customHeight="false" outlineLevel="0" collapsed="false">
      <c r="A1135" s="0" t="n">
        <v>1134</v>
      </c>
      <c r="B1135" s="1" t="n">
        <v>45366</v>
      </c>
      <c r="C1135" s="2" t="n">
        <f aca="false">YEAR(B1135)</f>
        <v>2024</v>
      </c>
      <c r="D1135" s="2" t="n">
        <f aca="false">WEEKNUM(B1135,1)</f>
        <v>11</v>
      </c>
      <c r="E1135" s="16" t="s">
        <v>17</v>
      </c>
      <c r="F1135" s="0" t="s">
        <v>18</v>
      </c>
      <c r="G1135" s="3" t="n">
        <v>34765</v>
      </c>
      <c r="H1135" s="3" t="n">
        <v>34800</v>
      </c>
      <c r="I1135" s="4" t="n">
        <f aca="false">H1135-G1135</f>
        <v>35</v>
      </c>
      <c r="J1135" s="4" t="n">
        <v>11</v>
      </c>
      <c r="K1135" s="4" t="n">
        <v>59</v>
      </c>
      <c r="L1135" s="4" t="n">
        <v>18</v>
      </c>
      <c r="M1135" s="4" t="n">
        <f aca="false">rittenfreddie[[#This Row],[Batt.perc.vertrek]]-rittenfreddie[[#This Row],[Batt.perc.aankomst]]</f>
        <v>41</v>
      </c>
      <c r="N1135" s="25" t="n">
        <f aca="false">rittenfreddie[[#This Row],[Gereden kilometers]]/rittenfreddie[[#This Row],[Batt.perc.verbruikt]]</f>
        <v>0.853658536585366</v>
      </c>
      <c r="O1135" s="6" t="s">
        <v>21</v>
      </c>
      <c r="P1135" s="6" t="s">
        <v>36</v>
      </c>
      <c r="Q1135" s="6" t="s">
        <v>43</v>
      </c>
    </row>
    <row r="1136" customFormat="false" ht="13.8" hidden="false" customHeight="false" outlineLevel="0" collapsed="false">
      <c r="A1136" s="0" t="n">
        <v>1135</v>
      </c>
      <c r="B1136" s="1" t="n">
        <v>45366</v>
      </c>
      <c r="C1136" s="2" t="n">
        <f aca="false">YEAR(B1136)</f>
        <v>2024</v>
      </c>
      <c r="D1136" s="2" t="n">
        <f aca="false">WEEKNUM(B1136,1)</f>
        <v>11</v>
      </c>
      <c r="E1136" s="16" t="s">
        <v>18</v>
      </c>
      <c r="F1136" s="0" t="s">
        <v>17</v>
      </c>
      <c r="G1136" s="3" t="n">
        <v>34800</v>
      </c>
      <c r="H1136" s="3" t="n">
        <v>34835</v>
      </c>
      <c r="I1136" s="4" t="n">
        <f aca="false">H1136-G1136</f>
        <v>35</v>
      </c>
      <c r="J1136" s="4" t="n">
        <v>16</v>
      </c>
      <c r="K1136" s="4" t="n">
        <v>100</v>
      </c>
      <c r="L1136" s="4" t="n">
        <v>57</v>
      </c>
      <c r="M1136" s="4" t="n">
        <f aca="false">rittenfreddie[[#This Row],[Batt.perc.vertrek]]-rittenfreddie[[#This Row],[Batt.perc.aankomst]]</f>
        <v>43</v>
      </c>
      <c r="N1136" s="25" t="n">
        <f aca="false">rittenfreddie[[#This Row],[Gereden kilometers]]/rittenfreddie[[#This Row],[Batt.perc.verbruikt]]</f>
        <v>0.813953488372093</v>
      </c>
      <c r="O1136" s="6" t="s">
        <v>21</v>
      </c>
      <c r="P1136" s="6" t="s">
        <v>36</v>
      </c>
      <c r="Q1136" s="6" t="s">
        <v>43</v>
      </c>
    </row>
    <row r="1137" customFormat="false" ht="13.8" hidden="false" customHeight="false" outlineLevel="0" collapsed="false">
      <c r="A1137" s="0" t="n">
        <v>1136</v>
      </c>
      <c r="B1137" s="1" t="n">
        <v>45369</v>
      </c>
      <c r="C1137" s="2" t="n">
        <f aca="false">YEAR(B1137)</f>
        <v>2024</v>
      </c>
      <c r="D1137" s="2" t="n">
        <f aca="false">WEEKNUM(B1137,1)</f>
        <v>12</v>
      </c>
      <c r="E1137" s="16" t="s">
        <v>17</v>
      </c>
      <c r="F1137" s="0" t="s">
        <v>18</v>
      </c>
      <c r="G1137" s="3" t="n">
        <v>34854</v>
      </c>
      <c r="H1137" s="3" t="n">
        <v>34889</v>
      </c>
      <c r="I1137" s="4" t="n">
        <f aca="false">H1137-G1137</f>
        <v>35</v>
      </c>
      <c r="J1137" s="4" t="n">
        <v>7</v>
      </c>
      <c r="K1137" s="4" t="n">
        <v>54</v>
      </c>
      <c r="L1137" s="4" t="n">
        <v>15</v>
      </c>
      <c r="M1137" s="4" t="n">
        <f aca="false">rittenfreddie[[#This Row],[Batt.perc.vertrek]]-rittenfreddie[[#This Row],[Batt.perc.aankomst]]</f>
        <v>39</v>
      </c>
      <c r="N1137" s="25" t="n">
        <f aca="false">rittenfreddie[[#This Row],[Gereden kilometers]]/rittenfreddie[[#This Row],[Batt.perc.verbruikt]]</f>
        <v>0.897435897435898</v>
      </c>
      <c r="O1137" s="6" t="s">
        <v>21</v>
      </c>
      <c r="P1137" s="6" t="s">
        <v>36</v>
      </c>
      <c r="Q1137" s="6" t="s">
        <v>43</v>
      </c>
    </row>
    <row r="1138" customFormat="false" ht="13.8" hidden="false" customHeight="false" outlineLevel="0" collapsed="false">
      <c r="A1138" s="0" t="n">
        <v>1137</v>
      </c>
      <c r="B1138" s="1" t="n">
        <v>45369</v>
      </c>
      <c r="C1138" s="2" t="n">
        <f aca="false">YEAR(B1138)</f>
        <v>2024</v>
      </c>
      <c r="D1138" s="2" t="n">
        <f aca="false">WEEKNUM(B1138,1)</f>
        <v>12</v>
      </c>
      <c r="E1138" s="16" t="s">
        <v>18</v>
      </c>
      <c r="F1138" s="0" t="s">
        <v>17</v>
      </c>
      <c r="G1138" s="3" t="n">
        <v>0</v>
      </c>
      <c r="H1138" s="3" t="n">
        <v>32</v>
      </c>
      <c r="I1138" s="4" t="n">
        <f aca="false">H1138-G1138</f>
        <v>32</v>
      </c>
      <c r="N1138" s="25"/>
      <c r="O1138" s="6" t="s">
        <v>44</v>
      </c>
      <c r="P1138" s="6" t="s">
        <v>36</v>
      </c>
      <c r="Q1138" s="6" t="s">
        <v>45</v>
      </c>
    </row>
    <row r="1139" customFormat="false" ht="13.8" hidden="false" customHeight="false" outlineLevel="0" collapsed="false">
      <c r="A1139" s="0" t="n">
        <v>1138</v>
      </c>
      <c r="B1139" s="1" t="n">
        <v>45370</v>
      </c>
      <c r="C1139" s="2" t="n">
        <f aca="false">YEAR(B1139)</f>
        <v>2024</v>
      </c>
      <c r="D1139" s="2" t="n">
        <f aca="false">WEEKNUM(B1139,1)</f>
        <v>12</v>
      </c>
      <c r="E1139" s="16" t="s">
        <v>17</v>
      </c>
      <c r="F1139" s="0" t="s">
        <v>18</v>
      </c>
      <c r="G1139" s="3" t="n">
        <v>0</v>
      </c>
      <c r="H1139" s="3" t="n">
        <v>32</v>
      </c>
      <c r="I1139" s="4" t="n">
        <f aca="false">H1139-G1139</f>
        <v>32</v>
      </c>
      <c r="N1139" s="25"/>
      <c r="O1139" s="6" t="s">
        <v>44</v>
      </c>
      <c r="P1139" s="6" t="s">
        <v>36</v>
      </c>
      <c r="Q1139" s="6" t="s">
        <v>45</v>
      </c>
    </row>
    <row r="1140" customFormat="false" ht="13.8" hidden="false" customHeight="false" outlineLevel="0" collapsed="false">
      <c r="A1140" s="0" t="n">
        <v>1139</v>
      </c>
      <c r="B1140" s="1" t="n">
        <v>45370</v>
      </c>
      <c r="C1140" s="2" t="n">
        <f aca="false">YEAR(B1140)</f>
        <v>2024</v>
      </c>
      <c r="D1140" s="2" t="n">
        <f aca="false">WEEKNUM(B1140,1)</f>
        <v>12</v>
      </c>
      <c r="E1140" s="16" t="s">
        <v>18</v>
      </c>
      <c r="F1140" s="0" t="s">
        <v>17</v>
      </c>
      <c r="G1140" s="3" t="n">
        <v>34889</v>
      </c>
      <c r="H1140" s="3" t="n">
        <v>34931</v>
      </c>
      <c r="I1140" s="4" t="n">
        <f aca="false">H1140-G1140</f>
        <v>42</v>
      </c>
      <c r="J1140" s="4" t="s">
        <v>26</v>
      </c>
      <c r="K1140" s="4" t="n">
        <v>100</v>
      </c>
      <c r="L1140" s="4" t="n">
        <v>50</v>
      </c>
      <c r="M1140" s="4" t="n">
        <f aca="false">rittenfreddie[[#This Row],[Batt.perc.vertrek]]-rittenfreddie[[#This Row],[Batt.perc.aankomst]]</f>
        <v>50</v>
      </c>
      <c r="N1140" s="25" t="n">
        <f aca="false">rittenfreddie[[#This Row],[Gereden kilometers]]/rittenfreddie[[#This Row],[Batt.perc.verbruikt]]</f>
        <v>0.84</v>
      </c>
      <c r="O1140" s="6" t="s">
        <v>21</v>
      </c>
      <c r="P1140" s="6" t="s">
        <v>36</v>
      </c>
      <c r="Q1140" s="6" t="s">
        <v>43</v>
      </c>
    </row>
    <row r="1141" customFormat="false" ht="13.8" hidden="false" customHeight="false" outlineLevel="0" collapsed="false">
      <c r="A1141" s="0" t="n">
        <v>1140</v>
      </c>
      <c r="B1141" s="1" t="n">
        <v>45371</v>
      </c>
      <c r="C1141" s="2" t="n">
        <f aca="false">YEAR(B1141)</f>
        <v>2024</v>
      </c>
      <c r="D1141" s="2" t="n">
        <f aca="false">WEEKNUM(B1141,1)</f>
        <v>12</v>
      </c>
      <c r="E1141" s="16" t="s">
        <v>17</v>
      </c>
      <c r="F1141" s="0" t="s">
        <v>18</v>
      </c>
      <c r="G1141" s="3" t="n">
        <v>34931</v>
      </c>
      <c r="H1141" s="3" t="n">
        <v>34966</v>
      </c>
      <c r="I1141" s="4" t="n">
        <f aca="false">H1141-G1141</f>
        <v>35</v>
      </c>
      <c r="J1141" s="4" t="n">
        <v>7</v>
      </c>
      <c r="K1141" s="4" t="n">
        <v>50</v>
      </c>
      <c r="L1141" s="4" t="n">
        <v>14</v>
      </c>
      <c r="M1141" s="4" t="n">
        <f aca="false">rittenfreddie[[#This Row],[Batt.perc.vertrek]]-rittenfreddie[[#This Row],[Batt.perc.aankomst]]</f>
        <v>36</v>
      </c>
      <c r="N1141" s="25" t="n">
        <f aca="false">rittenfreddie[[#This Row],[Gereden kilometers]]/rittenfreddie[[#This Row],[Batt.perc.verbruikt]]</f>
        <v>0.972222222222222</v>
      </c>
      <c r="O1141" s="6" t="s">
        <v>21</v>
      </c>
      <c r="P1141" s="6" t="s">
        <v>36</v>
      </c>
      <c r="Q1141" s="6" t="s">
        <v>43</v>
      </c>
    </row>
    <row r="1142" customFormat="false" ht="13.8" hidden="false" customHeight="false" outlineLevel="0" collapsed="false">
      <c r="A1142" s="0" t="n">
        <v>1141</v>
      </c>
      <c r="B1142" s="1" t="n">
        <v>45371</v>
      </c>
      <c r="C1142" s="2" t="n">
        <f aca="false">YEAR(B1142)</f>
        <v>2024</v>
      </c>
      <c r="D1142" s="2" t="n">
        <f aca="false">WEEKNUM(B1142,1)</f>
        <v>12</v>
      </c>
      <c r="E1142" s="16" t="s">
        <v>18</v>
      </c>
      <c r="F1142" s="0" t="s">
        <v>17</v>
      </c>
      <c r="G1142" s="3" t="n">
        <v>34966</v>
      </c>
      <c r="H1142" s="3" t="n">
        <v>35001</v>
      </c>
      <c r="I1142" s="4" t="n">
        <f aca="false">H1142-G1142</f>
        <v>35</v>
      </c>
      <c r="J1142" s="4" t="n">
        <v>14</v>
      </c>
      <c r="K1142" s="4" t="n">
        <v>100</v>
      </c>
      <c r="L1142" s="4" t="n">
        <v>62</v>
      </c>
      <c r="M1142" s="4" t="n">
        <f aca="false">rittenfreddie[[#This Row],[Batt.perc.vertrek]]-rittenfreddie[[#This Row],[Batt.perc.aankomst]]</f>
        <v>38</v>
      </c>
      <c r="N1142" s="25" t="n">
        <f aca="false">rittenfreddie[[#This Row],[Gereden kilometers]]/rittenfreddie[[#This Row],[Batt.perc.verbruikt]]</f>
        <v>0.921052631578947</v>
      </c>
      <c r="O1142" s="6" t="s">
        <v>21</v>
      </c>
      <c r="P1142" s="6" t="s">
        <v>36</v>
      </c>
      <c r="Q1142" s="6" t="s">
        <v>43</v>
      </c>
    </row>
    <row r="1143" customFormat="false" ht="13.8" hidden="false" customHeight="false" outlineLevel="0" collapsed="false">
      <c r="A1143" s="0" t="n">
        <v>1142</v>
      </c>
      <c r="B1143" s="1" t="n">
        <v>45372</v>
      </c>
      <c r="C1143" s="2" t="n">
        <f aca="false">YEAR(B1143)</f>
        <v>2024</v>
      </c>
      <c r="D1143" s="2" t="n">
        <f aca="false">WEEKNUM(B1143,1)</f>
        <v>12</v>
      </c>
      <c r="E1143" s="16" t="s">
        <v>17</v>
      </c>
      <c r="F1143" s="0" t="s">
        <v>18</v>
      </c>
      <c r="G1143" s="3" t="n">
        <v>35001</v>
      </c>
      <c r="H1143" s="3" t="n">
        <v>35037</v>
      </c>
      <c r="I1143" s="4" t="n">
        <f aca="false">H1143-G1143</f>
        <v>36</v>
      </c>
      <c r="J1143" s="4" t="n">
        <v>7</v>
      </c>
      <c r="K1143" s="4" t="n">
        <v>62</v>
      </c>
      <c r="L1143" s="4" t="n">
        <v>14</v>
      </c>
      <c r="M1143" s="4" t="n">
        <f aca="false">rittenfreddie[[#This Row],[Batt.perc.vertrek]]-rittenfreddie[[#This Row],[Batt.perc.aankomst]]</f>
        <v>48</v>
      </c>
      <c r="N1143" s="25" t="n">
        <f aca="false">rittenfreddie[[#This Row],[Gereden kilometers]]/rittenfreddie[[#This Row],[Batt.perc.verbruikt]]</f>
        <v>0.75</v>
      </c>
      <c r="O1143" s="6" t="s">
        <v>21</v>
      </c>
      <c r="P1143" s="6" t="s">
        <v>36</v>
      </c>
      <c r="Q1143" s="6" t="s">
        <v>43</v>
      </c>
    </row>
    <row r="1144" customFormat="false" ht="13.8" hidden="false" customHeight="false" outlineLevel="0" collapsed="false">
      <c r="A1144" s="0" t="n">
        <v>1143</v>
      </c>
      <c r="B1144" s="1" t="n">
        <v>45372</v>
      </c>
      <c r="C1144" s="2" t="n">
        <f aca="false">YEAR(B1144)</f>
        <v>2024</v>
      </c>
      <c r="D1144" s="2" t="n">
        <f aca="false">WEEKNUM(B1144,1)</f>
        <v>12</v>
      </c>
      <c r="E1144" s="16" t="s">
        <v>18</v>
      </c>
      <c r="F1144" s="0" t="s">
        <v>17</v>
      </c>
      <c r="G1144" s="3" t="n">
        <v>35037</v>
      </c>
      <c r="H1144" s="3" t="n">
        <v>35073</v>
      </c>
      <c r="I1144" s="4" t="n">
        <f aca="false">H1144-G1144</f>
        <v>36</v>
      </c>
      <c r="J1144" s="4" t="n">
        <v>9</v>
      </c>
      <c r="K1144" s="4" t="n">
        <v>100</v>
      </c>
      <c r="L1144" s="4" t="n">
        <v>56</v>
      </c>
      <c r="M1144" s="4" t="n">
        <f aca="false">rittenfreddie[[#This Row],[Batt.perc.vertrek]]-rittenfreddie[[#This Row],[Batt.perc.aankomst]]</f>
        <v>44</v>
      </c>
      <c r="N1144" s="25" t="n">
        <f aca="false">rittenfreddie[[#This Row],[Gereden kilometers]]/rittenfreddie[[#This Row],[Batt.perc.verbruikt]]</f>
        <v>0.818181818181818</v>
      </c>
      <c r="O1144" s="6" t="s">
        <v>21</v>
      </c>
      <c r="P1144" s="6" t="s">
        <v>36</v>
      </c>
      <c r="Q1144" s="6" t="s">
        <v>43</v>
      </c>
    </row>
    <row r="1145" customFormat="false" ht="13.8" hidden="false" customHeight="false" outlineLevel="0" collapsed="false">
      <c r="A1145" s="0" t="n">
        <v>1144</v>
      </c>
      <c r="B1145" s="1" t="n">
        <v>45373</v>
      </c>
      <c r="C1145" s="2" t="n">
        <f aca="false">YEAR(B1145)</f>
        <v>2024</v>
      </c>
      <c r="D1145" s="2" t="n">
        <f aca="false">WEEKNUM(B1145,1)</f>
        <v>12</v>
      </c>
      <c r="E1145" s="16" t="s">
        <v>17</v>
      </c>
      <c r="F1145" s="0" t="s">
        <v>18</v>
      </c>
      <c r="G1145" s="3" t="n">
        <v>35073</v>
      </c>
      <c r="H1145" s="3" t="n">
        <v>35109</v>
      </c>
      <c r="I1145" s="4" t="n">
        <f aca="false">H1145-G1145</f>
        <v>36</v>
      </c>
      <c r="J1145" s="4" t="n">
        <v>7</v>
      </c>
      <c r="K1145" s="4" t="n">
        <v>56</v>
      </c>
      <c r="L1145" s="4" t="n">
        <v>17</v>
      </c>
      <c r="M1145" s="4" t="n">
        <f aca="false">rittenfreddie[[#This Row],[Batt.perc.vertrek]]-rittenfreddie[[#This Row],[Batt.perc.aankomst]]</f>
        <v>39</v>
      </c>
      <c r="N1145" s="25" t="n">
        <f aca="false">rittenfreddie[[#This Row],[Gereden kilometers]]/rittenfreddie[[#This Row],[Batt.perc.verbruikt]]</f>
        <v>0.923076923076923</v>
      </c>
      <c r="O1145" s="6" t="s">
        <v>21</v>
      </c>
      <c r="P1145" s="6" t="s">
        <v>36</v>
      </c>
      <c r="Q1145" s="6" t="s">
        <v>43</v>
      </c>
    </row>
    <row r="1146" customFormat="false" ht="13.8" hidden="false" customHeight="false" outlineLevel="0" collapsed="false">
      <c r="A1146" s="0" t="n">
        <v>1145</v>
      </c>
      <c r="B1146" s="1" t="n">
        <v>45373</v>
      </c>
      <c r="C1146" s="2" t="n">
        <f aca="false">YEAR(B1146)</f>
        <v>2024</v>
      </c>
      <c r="D1146" s="2" t="n">
        <f aca="false">WEEKNUM(B1146,1)</f>
        <v>12</v>
      </c>
      <c r="E1146" s="16" t="s">
        <v>18</v>
      </c>
      <c r="F1146" s="0" t="s">
        <v>17</v>
      </c>
      <c r="G1146" s="3" t="n">
        <v>35109</v>
      </c>
      <c r="H1146" s="3" t="n">
        <v>35145</v>
      </c>
      <c r="I1146" s="4" t="n">
        <f aca="false">H1146-G1146</f>
        <v>36</v>
      </c>
      <c r="J1146" s="4" t="n">
        <v>9</v>
      </c>
      <c r="K1146" s="4" t="n">
        <v>100</v>
      </c>
      <c r="L1146" s="4" t="n">
        <v>56</v>
      </c>
      <c r="M1146" s="4" t="n">
        <f aca="false">rittenfreddie[[#This Row],[Batt.perc.vertrek]]-rittenfreddie[[#This Row],[Batt.perc.aankomst]]</f>
        <v>44</v>
      </c>
      <c r="N1146" s="25" t="n">
        <f aca="false">rittenfreddie[[#This Row],[Gereden kilometers]]/rittenfreddie[[#This Row],[Batt.perc.verbruikt]]</f>
        <v>0.818181818181818</v>
      </c>
      <c r="O1146" s="6" t="s">
        <v>21</v>
      </c>
      <c r="P1146" s="6" t="s">
        <v>36</v>
      </c>
      <c r="Q1146" s="6" t="s">
        <v>43</v>
      </c>
    </row>
    <row r="1147" customFormat="false" ht="13.8" hidden="false" customHeight="false" outlineLevel="0" collapsed="false">
      <c r="A1147" s="0" t="n">
        <v>1146</v>
      </c>
      <c r="B1147" s="1" t="n">
        <v>45376</v>
      </c>
      <c r="C1147" s="2" t="n">
        <f aca="false">YEAR(B1147)</f>
        <v>2024</v>
      </c>
      <c r="D1147" s="2" t="n">
        <f aca="false">WEEKNUM(B1147,1)</f>
        <v>13</v>
      </c>
      <c r="E1147" s="16" t="s">
        <v>17</v>
      </c>
      <c r="F1147" s="0" t="s">
        <v>18</v>
      </c>
      <c r="G1147" s="3" t="n">
        <v>35145</v>
      </c>
      <c r="H1147" s="3" t="n">
        <v>35180</v>
      </c>
      <c r="I1147" s="4" t="n">
        <f aca="false">H1147-G1147</f>
        <v>35</v>
      </c>
      <c r="J1147" s="4" t="n">
        <v>3</v>
      </c>
      <c r="K1147" s="4" t="n">
        <v>56</v>
      </c>
      <c r="L1147" s="4" t="n">
        <v>12</v>
      </c>
      <c r="M1147" s="4" t="n">
        <f aca="false">rittenfreddie[[#This Row],[Batt.perc.vertrek]]-rittenfreddie[[#This Row],[Batt.perc.aankomst]]</f>
        <v>44</v>
      </c>
      <c r="N1147" s="25" t="n">
        <f aca="false">rittenfreddie[[#This Row],[Gereden kilometers]]/rittenfreddie[[#This Row],[Batt.perc.verbruikt]]</f>
        <v>0.795454545454545</v>
      </c>
      <c r="O1147" s="6" t="s">
        <v>21</v>
      </c>
      <c r="P1147" s="6" t="s">
        <v>36</v>
      </c>
      <c r="Q1147" s="6" t="s">
        <v>43</v>
      </c>
    </row>
    <row r="1148" customFormat="false" ht="13.8" hidden="false" customHeight="false" outlineLevel="0" collapsed="false">
      <c r="A1148" s="0" t="n">
        <v>1147</v>
      </c>
      <c r="B1148" s="1" t="n">
        <v>45376</v>
      </c>
      <c r="C1148" s="2" t="n">
        <f aca="false">YEAR(B1148)</f>
        <v>2024</v>
      </c>
      <c r="D1148" s="2" t="n">
        <f aca="false">WEEKNUM(B1148,1)</f>
        <v>13</v>
      </c>
      <c r="E1148" s="16" t="s">
        <v>18</v>
      </c>
      <c r="F1148" s="0" t="s">
        <v>17</v>
      </c>
      <c r="G1148" s="3" t="n">
        <v>35180</v>
      </c>
      <c r="H1148" s="3" t="n">
        <v>35216</v>
      </c>
      <c r="I1148" s="4" t="n">
        <f aca="false">H1148-G1148</f>
        <v>36</v>
      </c>
      <c r="J1148" s="4" t="n">
        <v>11</v>
      </c>
      <c r="K1148" s="4" t="n">
        <v>100</v>
      </c>
      <c r="L1148" s="4" t="n">
        <v>64</v>
      </c>
      <c r="M1148" s="4" t="n">
        <f aca="false">rittenfreddie[[#This Row],[Batt.perc.vertrek]]-rittenfreddie[[#This Row],[Batt.perc.aankomst]]</f>
        <v>36</v>
      </c>
      <c r="N1148" s="25" t="n">
        <f aca="false">rittenfreddie[[#This Row],[Gereden kilometers]]/rittenfreddie[[#This Row],[Batt.perc.verbruikt]]</f>
        <v>1</v>
      </c>
      <c r="O1148" s="6" t="s">
        <v>21</v>
      </c>
      <c r="P1148" s="6" t="s">
        <v>36</v>
      </c>
      <c r="Q1148" s="6" t="s">
        <v>43</v>
      </c>
    </row>
    <row r="1149" customFormat="false" ht="13.8" hidden="false" customHeight="false" outlineLevel="0" collapsed="false">
      <c r="A1149" s="0" t="n">
        <v>1148</v>
      </c>
      <c r="B1149" s="1" t="n">
        <v>45377</v>
      </c>
      <c r="C1149" s="2" t="n">
        <f aca="false">YEAR(B1149)</f>
        <v>2024</v>
      </c>
      <c r="D1149" s="2" t="n">
        <f aca="false">WEEKNUM(B1149,1)</f>
        <v>13</v>
      </c>
      <c r="E1149" s="16" t="s">
        <v>17</v>
      </c>
      <c r="F1149" s="0" t="s">
        <v>18</v>
      </c>
      <c r="G1149" s="3" t="n">
        <v>35216</v>
      </c>
      <c r="H1149" s="3" t="n">
        <v>35251</v>
      </c>
      <c r="I1149" s="4" t="n">
        <f aca="false">H1149-G1149</f>
        <v>35</v>
      </c>
      <c r="J1149" s="4" t="n">
        <v>4</v>
      </c>
      <c r="K1149" s="4" t="n">
        <v>64</v>
      </c>
      <c r="L1149" s="4" t="n">
        <v>19</v>
      </c>
      <c r="M1149" s="4" t="n">
        <f aca="false">rittenfreddie[[#This Row],[Batt.perc.vertrek]]-rittenfreddie[[#This Row],[Batt.perc.aankomst]]</f>
        <v>45</v>
      </c>
      <c r="N1149" s="25" t="n">
        <f aca="false">rittenfreddie[[#This Row],[Gereden kilometers]]/rittenfreddie[[#This Row],[Batt.perc.verbruikt]]</f>
        <v>0.777777777777778</v>
      </c>
      <c r="O1149" s="6" t="s">
        <v>21</v>
      </c>
      <c r="P1149" s="6" t="s">
        <v>36</v>
      </c>
      <c r="Q1149" s="6" t="s">
        <v>43</v>
      </c>
    </row>
    <row r="1150" customFormat="false" ht="13.8" hidden="false" customHeight="false" outlineLevel="0" collapsed="false">
      <c r="A1150" s="0" t="n">
        <v>1149</v>
      </c>
      <c r="B1150" s="1" t="n">
        <v>45377</v>
      </c>
      <c r="C1150" s="2" t="n">
        <f aca="false">YEAR(B1150)</f>
        <v>2024</v>
      </c>
      <c r="D1150" s="2" t="n">
        <f aca="false">WEEKNUM(B1150,1)</f>
        <v>13</v>
      </c>
      <c r="E1150" s="16" t="s">
        <v>18</v>
      </c>
      <c r="F1150" s="0" t="s">
        <v>17</v>
      </c>
      <c r="G1150" s="3" t="n">
        <v>35251</v>
      </c>
      <c r="H1150" s="3" t="n">
        <v>35287</v>
      </c>
      <c r="I1150" s="4" t="n">
        <f aca="false">H1150-G1150</f>
        <v>36</v>
      </c>
      <c r="J1150" s="4" t="n">
        <v>12</v>
      </c>
      <c r="K1150" s="4" t="n">
        <v>100</v>
      </c>
      <c r="L1150" s="4" t="n">
        <v>59</v>
      </c>
      <c r="M1150" s="4" t="n">
        <f aca="false">rittenfreddie[[#This Row],[Batt.perc.vertrek]]-rittenfreddie[[#This Row],[Batt.perc.aankomst]]</f>
        <v>41</v>
      </c>
      <c r="N1150" s="25" t="n">
        <f aca="false">rittenfreddie[[#This Row],[Gereden kilometers]]/rittenfreddie[[#This Row],[Batt.perc.verbruikt]]</f>
        <v>0.878048780487805</v>
      </c>
      <c r="O1150" s="6" t="s">
        <v>21</v>
      </c>
      <c r="P1150" s="6" t="s">
        <v>36</v>
      </c>
      <c r="Q1150" s="6" t="s">
        <v>43</v>
      </c>
    </row>
    <row r="1151" customFormat="false" ht="13.8" hidden="false" customHeight="false" outlineLevel="0" collapsed="false">
      <c r="A1151" s="0" t="n">
        <v>1150</v>
      </c>
      <c r="B1151" s="1" t="n">
        <v>45378</v>
      </c>
      <c r="C1151" s="2" t="n">
        <f aca="false">YEAR(B1151)</f>
        <v>2024</v>
      </c>
      <c r="D1151" s="2" t="n">
        <f aca="false">WEEKNUM(B1151,1)</f>
        <v>13</v>
      </c>
      <c r="E1151" s="16" t="s">
        <v>17</v>
      </c>
      <c r="F1151" s="0" t="s">
        <v>18</v>
      </c>
      <c r="G1151" s="3" t="n">
        <v>35287</v>
      </c>
      <c r="H1151" s="3" t="n">
        <v>35322</v>
      </c>
      <c r="I1151" s="4" t="n">
        <f aca="false">H1151-G1151</f>
        <v>35</v>
      </c>
      <c r="J1151" s="4" t="n">
        <v>8</v>
      </c>
      <c r="K1151" s="4" t="n">
        <v>59</v>
      </c>
      <c r="L1151" s="4" t="n">
        <v>18</v>
      </c>
      <c r="M1151" s="4" t="n">
        <f aca="false">rittenfreddie[[#This Row],[Batt.perc.vertrek]]-rittenfreddie[[#This Row],[Batt.perc.aankomst]]</f>
        <v>41</v>
      </c>
      <c r="N1151" s="25" t="n">
        <f aca="false">rittenfreddie[[#This Row],[Gereden kilometers]]/rittenfreddie[[#This Row],[Batt.perc.verbruikt]]</f>
        <v>0.853658536585366</v>
      </c>
      <c r="O1151" s="6" t="s">
        <v>21</v>
      </c>
      <c r="P1151" s="6" t="s">
        <v>36</v>
      </c>
      <c r="Q1151" s="6" t="s">
        <v>43</v>
      </c>
    </row>
    <row r="1152" customFormat="false" ht="13.8" hidden="false" customHeight="false" outlineLevel="0" collapsed="false">
      <c r="A1152" s="0" t="n">
        <v>1151</v>
      </c>
      <c r="B1152" s="1" t="n">
        <v>45378</v>
      </c>
      <c r="C1152" s="2" t="n">
        <f aca="false">YEAR(B1152)</f>
        <v>2024</v>
      </c>
      <c r="D1152" s="2" t="n">
        <f aca="false">WEEKNUM(B1152,1)</f>
        <v>13</v>
      </c>
      <c r="E1152" s="16" t="s">
        <v>18</v>
      </c>
      <c r="F1152" s="0" t="s">
        <v>17</v>
      </c>
      <c r="G1152" s="3" t="n">
        <v>35322</v>
      </c>
      <c r="H1152" s="3" t="n">
        <v>35357</v>
      </c>
      <c r="I1152" s="4" t="n">
        <f aca="false">H1152-G1152</f>
        <v>35</v>
      </c>
      <c r="J1152" s="4" t="n">
        <v>10</v>
      </c>
      <c r="K1152" s="4" t="n">
        <v>100</v>
      </c>
      <c r="L1152" s="4" t="n">
        <v>58</v>
      </c>
      <c r="M1152" s="4" t="n">
        <f aca="false">rittenfreddie[[#This Row],[Batt.perc.vertrek]]-rittenfreddie[[#This Row],[Batt.perc.aankomst]]</f>
        <v>42</v>
      </c>
      <c r="N1152" s="25" t="n">
        <f aca="false">rittenfreddie[[#This Row],[Gereden kilometers]]/rittenfreddie[[#This Row],[Batt.perc.verbruikt]]</f>
        <v>0.833333333333333</v>
      </c>
      <c r="O1152" s="6" t="s">
        <v>21</v>
      </c>
      <c r="P1152" s="6" t="s">
        <v>36</v>
      </c>
      <c r="Q1152" s="6" t="s">
        <v>43</v>
      </c>
    </row>
    <row r="1153" customFormat="false" ht="13.8" hidden="false" customHeight="false" outlineLevel="0" collapsed="false">
      <c r="A1153" s="0" t="n">
        <v>1152</v>
      </c>
      <c r="B1153" s="1" t="n">
        <v>45379</v>
      </c>
      <c r="C1153" s="2" t="n">
        <f aca="false">YEAR(B1153)</f>
        <v>2024</v>
      </c>
      <c r="D1153" s="2" t="n">
        <f aca="false">WEEKNUM(B1153,1)</f>
        <v>13</v>
      </c>
      <c r="E1153" s="16" t="s">
        <v>17</v>
      </c>
      <c r="F1153" s="0" t="s">
        <v>18</v>
      </c>
      <c r="G1153" s="3" t="n">
        <v>35357</v>
      </c>
      <c r="H1153" s="3" t="n">
        <v>35393</v>
      </c>
      <c r="I1153" s="4" t="n">
        <f aca="false">H1153-G1153</f>
        <v>36</v>
      </c>
      <c r="J1153" s="4" t="n">
        <v>6</v>
      </c>
      <c r="K1153" s="4" t="n">
        <v>58</v>
      </c>
      <c r="L1153" s="4" t="n">
        <v>15</v>
      </c>
      <c r="M1153" s="4" t="n">
        <f aca="false">rittenfreddie[[#This Row],[Batt.perc.vertrek]]-rittenfreddie[[#This Row],[Batt.perc.aankomst]]</f>
        <v>43</v>
      </c>
      <c r="N1153" s="25" t="n">
        <f aca="false">rittenfreddie[[#This Row],[Gereden kilometers]]/rittenfreddie[[#This Row],[Batt.perc.verbruikt]]</f>
        <v>0.837209302325581</v>
      </c>
      <c r="O1153" s="6" t="s">
        <v>21</v>
      </c>
      <c r="P1153" s="6" t="s">
        <v>36</v>
      </c>
      <c r="Q1153" s="6" t="s">
        <v>43</v>
      </c>
    </row>
    <row r="1154" customFormat="false" ht="13.8" hidden="false" customHeight="false" outlineLevel="0" collapsed="false">
      <c r="A1154" s="0" t="n">
        <v>1153</v>
      </c>
      <c r="B1154" s="1" t="n">
        <v>45379</v>
      </c>
      <c r="C1154" s="2" t="n">
        <f aca="false">YEAR(B1154)</f>
        <v>2024</v>
      </c>
      <c r="D1154" s="2" t="n">
        <f aca="false">WEEKNUM(B1154,1)</f>
        <v>13</v>
      </c>
      <c r="E1154" s="16" t="s">
        <v>18</v>
      </c>
      <c r="F1154" s="0" t="s">
        <v>17</v>
      </c>
      <c r="G1154" s="3" t="n">
        <v>35393</v>
      </c>
      <c r="H1154" s="3" t="n">
        <v>35429</v>
      </c>
      <c r="I1154" s="4" t="n">
        <f aca="false">H1154-G1154</f>
        <v>36</v>
      </c>
      <c r="J1154" s="4" t="n">
        <v>11</v>
      </c>
      <c r="K1154" s="4" t="n">
        <v>100</v>
      </c>
      <c r="L1154" s="4" t="n">
        <v>55</v>
      </c>
      <c r="M1154" s="4" t="n">
        <f aca="false">rittenfreddie[[#This Row],[Batt.perc.vertrek]]-rittenfreddie[[#This Row],[Batt.perc.aankomst]]</f>
        <v>45</v>
      </c>
      <c r="N1154" s="25" t="n">
        <f aca="false">rittenfreddie[[#This Row],[Gereden kilometers]]/rittenfreddie[[#This Row],[Batt.perc.verbruikt]]</f>
        <v>0.8</v>
      </c>
      <c r="O1154" s="6" t="s">
        <v>21</v>
      </c>
      <c r="P1154" s="6" t="s">
        <v>36</v>
      </c>
      <c r="Q1154" s="6" t="s">
        <v>43</v>
      </c>
    </row>
    <row r="1155" customFormat="false" ht="13.8" hidden="false" customHeight="false" outlineLevel="0" collapsed="false">
      <c r="A1155" s="0" t="n">
        <v>1154</v>
      </c>
      <c r="B1155" s="1" t="n">
        <v>45384</v>
      </c>
      <c r="C1155" s="2" t="n">
        <f aca="false">YEAR(B1155)</f>
        <v>2024</v>
      </c>
      <c r="D1155" s="2" t="n">
        <f aca="false">WEEKNUM(B1155,1)</f>
        <v>14</v>
      </c>
      <c r="E1155" s="16" t="s">
        <v>17</v>
      </c>
      <c r="F1155" s="0" t="s">
        <v>18</v>
      </c>
      <c r="G1155" s="3" t="n">
        <v>35429</v>
      </c>
      <c r="H1155" s="3" t="n">
        <v>35464</v>
      </c>
      <c r="I1155" s="4" t="n">
        <f aca="false">H1155-G1155</f>
        <v>35</v>
      </c>
      <c r="J1155" s="4" t="n">
        <v>7</v>
      </c>
      <c r="K1155" s="4" t="n">
        <v>55</v>
      </c>
      <c r="L1155" s="4" t="n">
        <v>14</v>
      </c>
      <c r="M1155" s="4" t="n">
        <f aca="false">rittenfreddie[[#This Row],[Batt.perc.vertrek]]-rittenfreddie[[#This Row],[Batt.perc.aankomst]]</f>
        <v>41</v>
      </c>
      <c r="N1155" s="25" t="n">
        <f aca="false">rittenfreddie[[#This Row],[Gereden kilometers]]/rittenfreddie[[#This Row],[Batt.perc.verbruikt]]</f>
        <v>0.853658536585366</v>
      </c>
      <c r="O1155" s="6" t="s">
        <v>21</v>
      </c>
      <c r="P1155" s="6" t="s">
        <v>36</v>
      </c>
      <c r="Q1155" s="6" t="s">
        <v>43</v>
      </c>
    </row>
    <row r="1156" customFormat="false" ht="13.8" hidden="false" customHeight="false" outlineLevel="0" collapsed="false">
      <c r="A1156" s="0" t="n">
        <v>1155</v>
      </c>
      <c r="B1156" s="1" t="n">
        <v>45384</v>
      </c>
      <c r="C1156" s="2" t="n">
        <f aca="false">YEAR(B1156)</f>
        <v>2024</v>
      </c>
      <c r="D1156" s="2" t="n">
        <f aca="false">WEEKNUM(B1156,1)</f>
        <v>14</v>
      </c>
      <c r="E1156" s="16" t="s">
        <v>18</v>
      </c>
      <c r="F1156" s="0" t="s">
        <v>17</v>
      </c>
      <c r="G1156" s="3" t="n">
        <v>35464</v>
      </c>
      <c r="H1156" s="3" t="n">
        <v>35501</v>
      </c>
      <c r="I1156" s="4" t="n">
        <f aca="false">H1156-G1156</f>
        <v>37</v>
      </c>
      <c r="J1156" s="4" t="n">
        <v>13</v>
      </c>
      <c r="K1156" s="4" t="n">
        <v>100</v>
      </c>
      <c r="L1156" s="4" t="n">
        <v>55</v>
      </c>
      <c r="M1156" s="4" t="n">
        <f aca="false">rittenfreddie[[#This Row],[Batt.perc.vertrek]]-rittenfreddie[[#This Row],[Batt.perc.aankomst]]</f>
        <v>45</v>
      </c>
      <c r="N1156" s="25" t="n">
        <f aca="false">rittenfreddie[[#This Row],[Gereden kilometers]]/rittenfreddie[[#This Row],[Batt.perc.verbruikt]]</f>
        <v>0.822222222222222</v>
      </c>
      <c r="O1156" s="6" t="s">
        <v>21</v>
      </c>
      <c r="P1156" s="6" t="s">
        <v>36</v>
      </c>
      <c r="Q1156" s="6" t="s">
        <v>43</v>
      </c>
    </row>
    <row r="1157" customFormat="false" ht="13.8" hidden="false" customHeight="false" outlineLevel="0" collapsed="false">
      <c r="A1157" s="0" t="n">
        <v>1156</v>
      </c>
      <c r="B1157" s="1" t="n">
        <v>45385</v>
      </c>
      <c r="C1157" s="2" t="n">
        <f aca="false">YEAR(B1157)</f>
        <v>2024</v>
      </c>
      <c r="D1157" s="2" t="n">
        <f aca="false">WEEKNUM(B1157,1)</f>
        <v>14</v>
      </c>
      <c r="E1157" s="16" t="s">
        <v>17</v>
      </c>
      <c r="F1157" s="0" t="s">
        <v>18</v>
      </c>
      <c r="G1157" s="3" t="n">
        <v>35501</v>
      </c>
      <c r="H1157" s="3" t="n">
        <v>35536</v>
      </c>
      <c r="I1157" s="4" t="n">
        <f aca="false">H1157-G1157</f>
        <v>35</v>
      </c>
      <c r="J1157" s="4" t="n">
        <v>8</v>
      </c>
      <c r="K1157" s="4" t="n">
        <v>55</v>
      </c>
      <c r="L1157" s="4" t="n">
        <v>12</v>
      </c>
      <c r="M1157" s="4" t="n">
        <f aca="false">rittenfreddie[[#This Row],[Batt.perc.vertrek]]-rittenfreddie[[#This Row],[Batt.perc.aankomst]]</f>
        <v>43</v>
      </c>
      <c r="N1157" s="25" t="n">
        <f aca="false">rittenfreddie[[#This Row],[Gereden kilometers]]/rittenfreddie[[#This Row],[Batt.perc.verbruikt]]</f>
        <v>0.813953488372093</v>
      </c>
      <c r="O1157" s="6" t="s">
        <v>21</v>
      </c>
      <c r="P1157" s="6" t="s">
        <v>36</v>
      </c>
      <c r="Q1157" s="6" t="s">
        <v>43</v>
      </c>
    </row>
    <row r="1158" customFormat="false" ht="13.8" hidden="false" customHeight="false" outlineLevel="0" collapsed="false">
      <c r="A1158" s="0" t="n">
        <v>1157</v>
      </c>
      <c r="B1158" s="1" t="n">
        <v>45385</v>
      </c>
      <c r="C1158" s="2" t="n">
        <f aca="false">YEAR(B1158)</f>
        <v>2024</v>
      </c>
      <c r="D1158" s="2" t="n">
        <f aca="false">WEEKNUM(B1158,1)</f>
        <v>14</v>
      </c>
      <c r="E1158" s="16" t="s">
        <v>18</v>
      </c>
      <c r="F1158" s="0" t="s">
        <v>17</v>
      </c>
      <c r="G1158" s="3" t="n">
        <v>35536</v>
      </c>
      <c r="H1158" s="3" t="n">
        <v>35572</v>
      </c>
      <c r="I1158" s="4" t="n">
        <f aca="false">H1158-G1158</f>
        <v>36</v>
      </c>
      <c r="J1158" s="4" t="n">
        <v>13</v>
      </c>
      <c r="K1158" s="4" t="n">
        <v>100</v>
      </c>
      <c r="L1158" s="4" t="n">
        <v>55</v>
      </c>
      <c r="M1158" s="4" t="n">
        <f aca="false">rittenfreddie[[#This Row],[Batt.perc.vertrek]]-rittenfreddie[[#This Row],[Batt.perc.aankomst]]</f>
        <v>45</v>
      </c>
      <c r="N1158" s="25" t="n">
        <f aca="false">rittenfreddie[[#This Row],[Gereden kilometers]]/rittenfreddie[[#This Row],[Batt.perc.verbruikt]]</f>
        <v>0.8</v>
      </c>
      <c r="O1158" s="6" t="s">
        <v>21</v>
      </c>
      <c r="P1158" s="6" t="s">
        <v>36</v>
      </c>
      <c r="Q1158" s="6" t="s">
        <v>43</v>
      </c>
    </row>
    <row r="1159" customFormat="false" ht="13.8" hidden="false" customHeight="false" outlineLevel="0" collapsed="false">
      <c r="A1159" s="0" t="n">
        <v>1158</v>
      </c>
      <c r="B1159" s="1" t="n">
        <v>45386</v>
      </c>
      <c r="C1159" s="2" t="n">
        <f aca="false">YEAR(B1159)</f>
        <v>2024</v>
      </c>
      <c r="D1159" s="2" t="n">
        <f aca="false">WEEKNUM(B1159,1)</f>
        <v>14</v>
      </c>
      <c r="E1159" s="16" t="s">
        <v>17</v>
      </c>
      <c r="F1159" s="0" t="s">
        <v>18</v>
      </c>
      <c r="G1159" s="3" t="n">
        <v>35572</v>
      </c>
      <c r="H1159" s="3" t="n">
        <v>35607</v>
      </c>
      <c r="I1159" s="4" t="n">
        <f aca="false">H1159-G1159</f>
        <v>35</v>
      </c>
      <c r="J1159" s="4" t="n">
        <v>10</v>
      </c>
      <c r="K1159" s="4" t="n">
        <v>55</v>
      </c>
      <c r="L1159" s="4" t="n">
        <v>16</v>
      </c>
      <c r="M1159" s="4" t="n">
        <f aca="false">rittenfreddie[[#This Row],[Batt.perc.vertrek]]-rittenfreddie[[#This Row],[Batt.perc.aankomst]]</f>
        <v>39</v>
      </c>
      <c r="N1159" s="25" t="n">
        <f aca="false">rittenfreddie[[#This Row],[Gereden kilometers]]/rittenfreddie[[#This Row],[Batt.perc.verbruikt]]</f>
        <v>0.897435897435898</v>
      </c>
      <c r="O1159" s="6" t="s">
        <v>21</v>
      </c>
      <c r="P1159" s="6" t="s">
        <v>36</v>
      </c>
      <c r="Q1159" s="6" t="s">
        <v>43</v>
      </c>
    </row>
    <row r="1160" customFormat="false" ht="13.8" hidden="false" customHeight="false" outlineLevel="0" collapsed="false">
      <c r="A1160" s="0" t="n">
        <v>1159</v>
      </c>
      <c r="B1160" s="1" t="n">
        <v>45386</v>
      </c>
      <c r="C1160" s="2" t="n">
        <f aca="false">YEAR(B1160)</f>
        <v>2024</v>
      </c>
      <c r="D1160" s="2" t="n">
        <f aca="false">WEEKNUM(B1160,1)</f>
        <v>14</v>
      </c>
      <c r="E1160" s="16" t="s">
        <v>18</v>
      </c>
      <c r="F1160" s="0" t="s">
        <v>17</v>
      </c>
      <c r="G1160" s="3" t="n">
        <v>35607</v>
      </c>
      <c r="H1160" s="3" t="n">
        <v>35652</v>
      </c>
      <c r="I1160" s="4" t="n">
        <f aca="false">H1160-G1160</f>
        <v>45</v>
      </c>
      <c r="J1160" s="4" t="n">
        <v>11</v>
      </c>
      <c r="K1160" s="4" t="n">
        <v>100</v>
      </c>
      <c r="L1160" s="4" t="n">
        <v>43</v>
      </c>
      <c r="M1160" s="4" t="n">
        <f aca="false">rittenfreddie[[#This Row],[Batt.perc.vertrek]]-rittenfreddie[[#This Row],[Batt.perc.aankomst]]</f>
        <v>57</v>
      </c>
      <c r="N1160" s="25" t="n">
        <f aca="false">rittenfreddie[[#This Row],[Gereden kilometers]]/rittenfreddie[[#This Row],[Batt.perc.verbruikt]]</f>
        <v>0.789473684210526</v>
      </c>
      <c r="O1160" s="6" t="s">
        <v>21</v>
      </c>
      <c r="P1160" s="6" t="s">
        <v>36</v>
      </c>
      <c r="Q1160" s="6" t="s">
        <v>43</v>
      </c>
    </row>
    <row r="1161" customFormat="false" ht="13.8" hidden="false" customHeight="false" outlineLevel="0" collapsed="false">
      <c r="A1161" s="0" t="n">
        <v>1160</v>
      </c>
      <c r="B1161" s="1" t="n">
        <v>45387</v>
      </c>
      <c r="C1161" s="2" t="n">
        <f aca="false">YEAR(B1161)</f>
        <v>2024</v>
      </c>
      <c r="D1161" s="2" t="n">
        <f aca="false">WEEKNUM(B1161,1)</f>
        <v>14</v>
      </c>
      <c r="E1161" s="16" t="s">
        <v>17</v>
      </c>
      <c r="F1161" s="0" t="s">
        <v>18</v>
      </c>
      <c r="G1161" s="3" t="n">
        <v>35652</v>
      </c>
      <c r="H1161" s="3" t="n">
        <v>35687</v>
      </c>
      <c r="I1161" s="4" t="n">
        <f aca="false">H1161-G1161</f>
        <v>35</v>
      </c>
      <c r="J1161" s="4" t="n">
        <v>10</v>
      </c>
      <c r="K1161" s="4" t="n">
        <v>100</v>
      </c>
      <c r="L1161" s="4" t="n">
        <v>63</v>
      </c>
      <c r="M1161" s="4" t="n">
        <f aca="false">rittenfreddie[[#This Row],[Batt.perc.vertrek]]-rittenfreddie[[#This Row],[Batt.perc.aankomst]]</f>
        <v>37</v>
      </c>
      <c r="N1161" s="25" t="n">
        <f aca="false">rittenfreddie[[#This Row],[Gereden kilometers]]/rittenfreddie[[#This Row],[Batt.perc.verbruikt]]</f>
        <v>0.945945945945946</v>
      </c>
      <c r="O1161" s="6" t="s">
        <v>21</v>
      </c>
      <c r="P1161" s="6" t="s">
        <v>36</v>
      </c>
      <c r="Q1161" s="6" t="s">
        <v>43</v>
      </c>
    </row>
    <row r="1162" customFormat="false" ht="13.8" hidden="false" customHeight="false" outlineLevel="0" collapsed="false">
      <c r="A1162" s="0" t="n">
        <v>1161</v>
      </c>
      <c r="B1162" s="1" t="n">
        <v>45387</v>
      </c>
      <c r="C1162" s="2" t="n">
        <f aca="false">YEAR(B1162)</f>
        <v>2024</v>
      </c>
      <c r="D1162" s="2" t="n">
        <f aca="false">WEEKNUM(B1162,1)</f>
        <v>14</v>
      </c>
      <c r="E1162" s="16" t="s">
        <v>18</v>
      </c>
      <c r="F1162" s="0" t="s">
        <v>17</v>
      </c>
      <c r="G1162" s="3" t="n">
        <v>35687</v>
      </c>
      <c r="H1162" s="3" t="n">
        <v>35727</v>
      </c>
      <c r="I1162" s="4" t="n">
        <f aca="false">H1162-G1162</f>
        <v>40</v>
      </c>
      <c r="J1162" s="4" t="n">
        <v>15</v>
      </c>
      <c r="K1162" s="4" t="n">
        <v>100</v>
      </c>
      <c r="L1162" s="4" t="n">
        <v>48</v>
      </c>
      <c r="M1162" s="4" t="n">
        <f aca="false">rittenfreddie[[#This Row],[Batt.perc.vertrek]]-rittenfreddie[[#This Row],[Batt.perc.aankomst]]</f>
        <v>52</v>
      </c>
      <c r="N1162" s="25" t="n">
        <f aca="false">rittenfreddie[[#This Row],[Gereden kilometers]]/rittenfreddie[[#This Row],[Batt.perc.verbruikt]]</f>
        <v>0.769230769230769</v>
      </c>
      <c r="O1162" s="6" t="s">
        <v>21</v>
      </c>
      <c r="P1162" s="6" t="s">
        <v>36</v>
      </c>
      <c r="Q1162" s="6" t="s">
        <v>43</v>
      </c>
    </row>
    <row r="1163" customFormat="false" ht="13.8" hidden="false" customHeight="false" outlineLevel="0" collapsed="false">
      <c r="A1163" s="0" t="n">
        <v>1162</v>
      </c>
      <c r="B1163" s="1" t="n">
        <v>45389</v>
      </c>
      <c r="C1163" s="2" t="n">
        <f aca="false">YEAR(B1163)</f>
        <v>2024</v>
      </c>
      <c r="D1163" s="2" t="n">
        <f aca="false">WEEKNUM(B1163,1)</f>
        <v>15</v>
      </c>
      <c r="E1163" s="16" t="s">
        <v>17</v>
      </c>
      <c r="F1163" s="0" t="s">
        <v>18</v>
      </c>
      <c r="G1163" s="3" t="n">
        <v>35747</v>
      </c>
      <c r="H1163" s="3" t="n">
        <v>35782</v>
      </c>
      <c r="I1163" s="4" t="n">
        <f aca="false">H1163-G1163</f>
        <v>35</v>
      </c>
      <c r="J1163" s="4" t="n">
        <v>15</v>
      </c>
      <c r="K1163" s="4" t="n">
        <v>91</v>
      </c>
      <c r="L1163" s="4" t="n">
        <v>55</v>
      </c>
      <c r="M1163" s="4" t="n">
        <f aca="false">rittenfreddie[[#This Row],[Batt.perc.vertrek]]-rittenfreddie[[#This Row],[Batt.perc.aankomst]]</f>
        <v>36</v>
      </c>
      <c r="N1163" s="25" t="n">
        <f aca="false">rittenfreddie[[#This Row],[Gereden kilometers]]/rittenfreddie[[#This Row],[Batt.perc.verbruikt]]</f>
        <v>0.972222222222222</v>
      </c>
      <c r="O1163" s="6" t="s">
        <v>21</v>
      </c>
      <c r="P1163" s="6" t="s">
        <v>36</v>
      </c>
      <c r="Q1163" s="6" t="s">
        <v>43</v>
      </c>
    </row>
    <row r="1164" customFormat="false" ht="13.8" hidden="false" customHeight="false" outlineLevel="0" collapsed="false">
      <c r="A1164" s="0" t="n">
        <v>1163</v>
      </c>
      <c r="B1164" s="1" t="n">
        <v>45389</v>
      </c>
      <c r="C1164" s="2" t="n">
        <f aca="false">YEAR(B1164)</f>
        <v>2024</v>
      </c>
      <c r="D1164" s="2" t="n">
        <f aca="false">WEEKNUM(B1164,1)</f>
        <v>15</v>
      </c>
      <c r="E1164" s="16" t="s">
        <v>18</v>
      </c>
      <c r="F1164" s="0" t="s">
        <v>17</v>
      </c>
      <c r="G1164" s="3" t="n">
        <v>35782</v>
      </c>
      <c r="H1164" s="3" t="n">
        <v>35818</v>
      </c>
      <c r="I1164" s="4" t="n">
        <f aca="false">H1164-G1164</f>
        <v>36</v>
      </c>
      <c r="J1164" s="4" t="n">
        <v>20</v>
      </c>
      <c r="K1164" s="4" t="n">
        <v>100</v>
      </c>
      <c r="L1164" s="4" t="n">
        <v>55</v>
      </c>
      <c r="M1164" s="4" t="n">
        <f aca="false">rittenfreddie[[#This Row],[Batt.perc.vertrek]]-rittenfreddie[[#This Row],[Batt.perc.aankomst]]</f>
        <v>45</v>
      </c>
      <c r="N1164" s="25" t="n">
        <f aca="false">rittenfreddie[[#This Row],[Gereden kilometers]]/rittenfreddie[[#This Row],[Batt.perc.verbruikt]]</f>
        <v>0.8</v>
      </c>
      <c r="O1164" s="6" t="s">
        <v>21</v>
      </c>
      <c r="P1164" s="6" t="s">
        <v>36</v>
      </c>
      <c r="Q1164" s="6" t="s">
        <v>43</v>
      </c>
    </row>
    <row r="1165" customFormat="false" ht="13.8" hidden="false" customHeight="false" outlineLevel="0" collapsed="false">
      <c r="A1165" s="0" t="n">
        <v>1164</v>
      </c>
      <c r="B1165" s="1" t="n">
        <v>45390</v>
      </c>
      <c r="C1165" s="2" t="n">
        <f aca="false">YEAR(B1165)</f>
        <v>2024</v>
      </c>
      <c r="D1165" s="2" t="n">
        <f aca="false">WEEKNUM(B1165,1)</f>
        <v>15</v>
      </c>
      <c r="E1165" s="16" t="s">
        <v>17</v>
      </c>
      <c r="F1165" s="0" t="s">
        <v>18</v>
      </c>
      <c r="G1165" s="3" t="n">
        <v>35818</v>
      </c>
      <c r="H1165" s="3" t="n">
        <v>35853</v>
      </c>
      <c r="I1165" s="4" t="n">
        <f aca="false">H1165-G1165</f>
        <v>35</v>
      </c>
      <c r="J1165" s="4" t="s">
        <v>26</v>
      </c>
      <c r="K1165" s="4" t="n">
        <v>55</v>
      </c>
      <c r="L1165" s="4" t="n">
        <v>16</v>
      </c>
      <c r="M1165" s="4" t="n">
        <f aca="false">rittenfreddie[[#This Row],[Batt.perc.vertrek]]-rittenfreddie[[#This Row],[Batt.perc.aankomst]]</f>
        <v>39</v>
      </c>
      <c r="N1165" s="25" t="n">
        <f aca="false">rittenfreddie[[#This Row],[Gereden kilometers]]/rittenfreddie[[#This Row],[Batt.perc.verbruikt]]</f>
        <v>0.897435897435898</v>
      </c>
      <c r="O1165" s="6" t="s">
        <v>21</v>
      </c>
      <c r="P1165" s="6" t="s">
        <v>36</v>
      </c>
      <c r="Q1165" s="6" t="s">
        <v>43</v>
      </c>
    </row>
    <row r="1166" customFormat="false" ht="13.8" hidden="false" customHeight="false" outlineLevel="0" collapsed="false">
      <c r="A1166" s="0" t="n">
        <v>1165</v>
      </c>
      <c r="B1166" s="1" t="n">
        <v>45390</v>
      </c>
      <c r="C1166" s="2" t="n">
        <f aca="false">YEAR(B1166)</f>
        <v>2024</v>
      </c>
      <c r="D1166" s="2" t="n">
        <f aca="false">WEEKNUM(B1166,1)</f>
        <v>15</v>
      </c>
      <c r="E1166" s="16" t="s">
        <v>18</v>
      </c>
      <c r="F1166" s="0" t="s">
        <v>17</v>
      </c>
      <c r="G1166" s="3" t="n">
        <v>35853</v>
      </c>
      <c r="H1166" s="3" t="n">
        <v>35888</v>
      </c>
      <c r="I1166" s="4" t="n">
        <f aca="false">H1166-G1166</f>
        <v>35</v>
      </c>
      <c r="J1166" s="4" t="n">
        <v>19</v>
      </c>
      <c r="K1166" s="4" t="n">
        <v>100</v>
      </c>
      <c r="L1166" s="4" t="n">
        <v>61</v>
      </c>
      <c r="M1166" s="4" t="n">
        <f aca="false">rittenfreddie[[#This Row],[Batt.perc.vertrek]]-rittenfreddie[[#This Row],[Batt.perc.aankomst]]</f>
        <v>39</v>
      </c>
      <c r="N1166" s="25" t="n">
        <f aca="false">rittenfreddie[[#This Row],[Gereden kilometers]]/rittenfreddie[[#This Row],[Batt.perc.verbruikt]]</f>
        <v>0.897435897435898</v>
      </c>
      <c r="O1166" s="6" t="s">
        <v>21</v>
      </c>
      <c r="P1166" s="6" t="s">
        <v>36</v>
      </c>
      <c r="Q1166" s="6" t="s">
        <v>43</v>
      </c>
    </row>
    <row r="1167" customFormat="false" ht="13.8" hidden="false" customHeight="false" outlineLevel="0" collapsed="false">
      <c r="A1167" s="0" t="n">
        <v>1166</v>
      </c>
      <c r="B1167" s="1" t="n">
        <v>45391</v>
      </c>
      <c r="C1167" s="2" t="n">
        <f aca="false">YEAR(B1167)</f>
        <v>2024</v>
      </c>
      <c r="D1167" s="2" t="n">
        <f aca="false">WEEKNUM(B1167,1)</f>
        <v>15</v>
      </c>
      <c r="E1167" s="16" t="s">
        <v>17</v>
      </c>
      <c r="F1167" s="0" t="s">
        <v>18</v>
      </c>
      <c r="G1167" s="3" t="n">
        <v>35888</v>
      </c>
      <c r="H1167" s="3" t="n">
        <v>35923</v>
      </c>
      <c r="I1167" s="4" t="n">
        <f aca="false">H1167-G1167</f>
        <v>35</v>
      </c>
      <c r="J1167" s="4" t="s">
        <v>26</v>
      </c>
      <c r="K1167" s="4" t="n">
        <v>61</v>
      </c>
      <c r="L1167" s="4" t="n">
        <v>22</v>
      </c>
      <c r="M1167" s="4" t="n">
        <f aca="false">rittenfreddie[[#This Row],[Batt.perc.vertrek]]-rittenfreddie[[#This Row],[Batt.perc.aankomst]]</f>
        <v>39</v>
      </c>
      <c r="N1167" s="25" t="n">
        <f aca="false">rittenfreddie[[#This Row],[Gereden kilometers]]/rittenfreddie[[#This Row],[Batt.perc.verbruikt]]</f>
        <v>0.897435897435898</v>
      </c>
      <c r="O1167" s="6" t="s">
        <v>21</v>
      </c>
      <c r="P1167" s="6" t="s">
        <v>36</v>
      </c>
      <c r="Q1167" s="6" t="s">
        <v>43</v>
      </c>
    </row>
    <row r="1168" customFormat="false" ht="13.8" hidden="false" customHeight="false" outlineLevel="0" collapsed="false">
      <c r="A1168" s="0" t="n">
        <v>1167</v>
      </c>
      <c r="B1168" s="1" t="n">
        <v>45391</v>
      </c>
      <c r="C1168" s="2" t="n">
        <f aca="false">YEAR(B1168)</f>
        <v>2024</v>
      </c>
      <c r="D1168" s="2" t="n">
        <f aca="false">WEEKNUM(B1168,1)</f>
        <v>15</v>
      </c>
      <c r="E1168" s="16" t="s">
        <v>18</v>
      </c>
      <c r="F1168" s="0" t="s">
        <v>17</v>
      </c>
      <c r="G1168" s="3" t="n">
        <v>35923</v>
      </c>
      <c r="H1168" s="3" t="n">
        <v>35959</v>
      </c>
      <c r="I1168" s="4" t="n">
        <f aca="false">H1168-G1168</f>
        <v>36</v>
      </c>
      <c r="J1168" s="4" t="n">
        <v>13</v>
      </c>
      <c r="K1168" s="4" t="n">
        <v>100</v>
      </c>
      <c r="L1168" s="4" t="n">
        <v>52</v>
      </c>
      <c r="M1168" s="4" t="n">
        <f aca="false">rittenfreddie[[#This Row],[Batt.perc.vertrek]]-rittenfreddie[[#This Row],[Batt.perc.aankomst]]</f>
        <v>48</v>
      </c>
      <c r="N1168" s="25" t="n">
        <f aca="false">rittenfreddie[[#This Row],[Gereden kilometers]]/rittenfreddie[[#This Row],[Batt.perc.verbruikt]]</f>
        <v>0.75</v>
      </c>
      <c r="O1168" s="6" t="s">
        <v>21</v>
      </c>
      <c r="P1168" s="6" t="s">
        <v>36</v>
      </c>
      <c r="Q1168" s="6" t="s">
        <v>43</v>
      </c>
    </row>
    <row r="1169" customFormat="false" ht="13.8" hidden="false" customHeight="false" outlineLevel="0" collapsed="false">
      <c r="A1169" s="0" t="n">
        <v>1168</v>
      </c>
      <c r="B1169" s="1" t="n">
        <v>45392</v>
      </c>
      <c r="C1169" s="2" t="n">
        <f aca="false">YEAR(B1169)</f>
        <v>2024</v>
      </c>
      <c r="D1169" s="2" t="n">
        <f aca="false">WEEKNUM(B1169,1)</f>
        <v>15</v>
      </c>
      <c r="E1169" s="16" t="s">
        <v>17</v>
      </c>
      <c r="F1169" s="0" t="s">
        <v>18</v>
      </c>
      <c r="G1169" s="3" t="n">
        <v>35959</v>
      </c>
      <c r="H1169" s="3" t="n">
        <v>35994</v>
      </c>
      <c r="I1169" s="4" t="n">
        <f aca="false">H1169-G1169</f>
        <v>35</v>
      </c>
      <c r="J1169" s="4" t="n">
        <v>8</v>
      </c>
      <c r="K1169" s="4" t="n">
        <v>52</v>
      </c>
      <c r="L1169" s="4" t="n">
        <v>11</v>
      </c>
      <c r="M1169" s="4" t="n">
        <f aca="false">rittenfreddie[[#This Row],[Batt.perc.vertrek]]-rittenfreddie[[#This Row],[Batt.perc.aankomst]]</f>
        <v>41</v>
      </c>
      <c r="N1169" s="25" t="n">
        <f aca="false">rittenfreddie[[#This Row],[Gereden kilometers]]/rittenfreddie[[#This Row],[Batt.perc.verbruikt]]</f>
        <v>0.853658536585366</v>
      </c>
      <c r="O1169" s="6" t="s">
        <v>21</v>
      </c>
      <c r="P1169" s="6" t="s">
        <v>36</v>
      </c>
      <c r="Q1169" s="6" t="s">
        <v>43</v>
      </c>
    </row>
    <row r="1170" customFormat="false" ht="13.8" hidden="false" customHeight="false" outlineLevel="0" collapsed="false">
      <c r="A1170" s="0" t="n">
        <v>1169</v>
      </c>
      <c r="B1170" s="1" t="n">
        <v>45392</v>
      </c>
      <c r="C1170" s="2" t="n">
        <f aca="false">YEAR(B1170)</f>
        <v>2024</v>
      </c>
      <c r="D1170" s="2" t="n">
        <f aca="false">WEEKNUM(B1170,1)</f>
        <v>15</v>
      </c>
      <c r="E1170" s="16" t="s">
        <v>18</v>
      </c>
      <c r="F1170" s="0" t="s">
        <v>17</v>
      </c>
      <c r="G1170" s="3" t="n">
        <v>35994</v>
      </c>
      <c r="H1170" s="3" t="n">
        <v>36031</v>
      </c>
      <c r="I1170" s="4" t="n">
        <f aca="false">H1170-G1170</f>
        <v>37</v>
      </c>
      <c r="J1170" s="4" t="n">
        <v>15</v>
      </c>
      <c r="K1170" s="4" t="n">
        <v>100</v>
      </c>
      <c r="L1170" s="4" t="n">
        <v>57</v>
      </c>
      <c r="M1170" s="4" t="n">
        <f aca="false">rittenfreddie[[#This Row],[Batt.perc.vertrek]]-rittenfreddie[[#This Row],[Batt.perc.aankomst]]</f>
        <v>43</v>
      </c>
      <c r="N1170" s="25" t="n">
        <f aca="false">rittenfreddie[[#This Row],[Gereden kilometers]]/rittenfreddie[[#This Row],[Batt.perc.verbruikt]]</f>
        <v>0.86046511627907</v>
      </c>
      <c r="O1170" s="6" t="s">
        <v>21</v>
      </c>
      <c r="P1170" s="6" t="s">
        <v>36</v>
      </c>
      <c r="Q1170" s="6" t="s">
        <v>43</v>
      </c>
    </row>
    <row r="1171" customFormat="false" ht="13.8" hidden="false" customHeight="false" outlineLevel="0" collapsed="false">
      <c r="A1171" s="0" t="n">
        <v>1170</v>
      </c>
      <c r="B1171" s="1" t="n">
        <v>45393</v>
      </c>
      <c r="C1171" s="2" t="n">
        <f aca="false">YEAR(B1171)</f>
        <v>2024</v>
      </c>
      <c r="D1171" s="2" t="n">
        <f aca="false">WEEKNUM(B1171,1)</f>
        <v>15</v>
      </c>
      <c r="E1171" s="16" t="s">
        <v>17</v>
      </c>
      <c r="F1171" s="0" t="s">
        <v>18</v>
      </c>
      <c r="G1171" s="3" t="n">
        <v>36031</v>
      </c>
      <c r="H1171" s="3" t="n">
        <v>36066</v>
      </c>
      <c r="I1171" s="4" t="n">
        <f aca="false">H1171-G1171</f>
        <v>35</v>
      </c>
      <c r="J1171" s="4" t="n">
        <v>12</v>
      </c>
      <c r="K1171" s="4" t="n">
        <v>57</v>
      </c>
      <c r="L1171" s="4" t="n">
        <v>13</v>
      </c>
      <c r="M1171" s="4" t="n">
        <f aca="false">rittenfreddie[[#This Row],[Batt.perc.vertrek]]-rittenfreddie[[#This Row],[Batt.perc.aankomst]]</f>
        <v>44</v>
      </c>
      <c r="N1171" s="25" t="n">
        <f aca="false">rittenfreddie[[#This Row],[Gereden kilometers]]/rittenfreddie[[#This Row],[Batt.perc.verbruikt]]</f>
        <v>0.795454545454545</v>
      </c>
      <c r="O1171" s="6" t="s">
        <v>21</v>
      </c>
      <c r="P1171" s="6" t="s">
        <v>36</v>
      </c>
      <c r="Q1171" s="6" t="s">
        <v>43</v>
      </c>
    </row>
    <row r="1172" customFormat="false" ht="13.8" hidden="false" customHeight="false" outlineLevel="0" collapsed="false">
      <c r="A1172" s="0" t="n">
        <v>1171</v>
      </c>
      <c r="B1172" s="1" t="n">
        <v>45393</v>
      </c>
      <c r="C1172" s="2" t="n">
        <f aca="false">YEAR(B1172)</f>
        <v>2024</v>
      </c>
      <c r="D1172" s="2" t="n">
        <f aca="false">WEEKNUM(B1172,1)</f>
        <v>15</v>
      </c>
      <c r="E1172" s="16" t="s">
        <v>18</v>
      </c>
      <c r="F1172" s="0" t="s">
        <v>17</v>
      </c>
      <c r="G1172" s="3" t="n">
        <v>36066</v>
      </c>
      <c r="H1172" s="3" t="n">
        <v>36111</v>
      </c>
      <c r="I1172" s="4" t="n">
        <f aca="false">H1172-G1172</f>
        <v>45</v>
      </c>
      <c r="J1172" s="4" t="n">
        <v>13</v>
      </c>
      <c r="K1172" s="4" t="n">
        <v>100</v>
      </c>
      <c r="L1172" s="4" t="n">
        <v>46</v>
      </c>
      <c r="M1172" s="4" t="n">
        <f aca="false">rittenfreddie[[#This Row],[Batt.perc.vertrek]]-rittenfreddie[[#This Row],[Batt.perc.aankomst]]</f>
        <v>54</v>
      </c>
      <c r="N1172" s="25" t="n">
        <f aca="false">rittenfreddie[[#This Row],[Gereden kilometers]]/rittenfreddie[[#This Row],[Batt.perc.verbruikt]]</f>
        <v>0.833333333333333</v>
      </c>
      <c r="O1172" s="6" t="s">
        <v>21</v>
      </c>
      <c r="P1172" s="6" t="s">
        <v>36</v>
      </c>
      <c r="Q1172" s="6" t="s">
        <v>43</v>
      </c>
    </row>
    <row r="1173" customFormat="false" ht="13.8" hidden="false" customHeight="false" outlineLevel="0" collapsed="false">
      <c r="A1173" s="0" t="n">
        <v>1172</v>
      </c>
      <c r="B1173" s="1" t="n">
        <v>45394</v>
      </c>
      <c r="C1173" s="2" t="n">
        <f aca="false">YEAR(B1173)</f>
        <v>2024</v>
      </c>
      <c r="D1173" s="2" t="n">
        <f aca="false">WEEKNUM(B1173,1)</f>
        <v>15</v>
      </c>
      <c r="E1173" s="16" t="s">
        <v>17</v>
      </c>
      <c r="F1173" s="0" t="s">
        <v>18</v>
      </c>
      <c r="G1173" s="3" t="n">
        <v>36111</v>
      </c>
      <c r="H1173" s="3" t="n">
        <v>36147</v>
      </c>
      <c r="I1173" s="4" t="n">
        <f aca="false">H1173-G1173</f>
        <v>36</v>
      </c>
      <c r="J1173" s="4" t="n">
        <v>12</v>
      </c>
      <c r="K1173" s="4" t="n">
        <v>100</v>
      </c>
      <c r="L1173" s="4" t="n">
        <v>64</v>
      </c>
      <c r="M1173" s="4" t="n">
        <f aca="false">rittenfreddie[[#This Row],[Batt.perc.vertrek]]-rittenfreddie[[#This Row],[Batt.perc.aankomst]]</f>
        <v>36</v>
      </c>
      <c r="N1173" s="25" t="n">
        <f aca="false">rittenfreddie[[#This Row],[Gereden kilometers]]/rittenfreddie[[#This Row],[Batt.perc.verbruikt]]</f>
        <v>1</v>
      </c>
      <c r="O1173" s="6" t="s">
        <v>21</v>
      </c>
      <c r="P1173" s="6" t="s">
        <v>36</v>
      </c>
      <c r="Q1173" s="6" t="s">
        <v>43</v>
      </c>
    </row>
    <row r="1174" customFormat="false" ht="13.8" hidden="false" customHeight="false" outlineLevel="0" collapsed="false">
      <c r="A1174" s="0" t="n">
        <v>1173</v>
      </c>
      <c r="B1174" s="1" t="n">
        <v>45394</v>
      </c>
      <c r="C1174" s="2" t="n">
        <f aca="false">YEAR(B1174)</f>
        <v>2024</v>
      </c>
      <c r="D1174" s="2" t="n">
        <f aca="false">WEEKNUM(B1174,1)</f>
        <v>15</v>
      </c>
      <c r="E1174" s="16" t="s">
        <v>18</v>
      </c>
      <c r="F1174" s="0" t="s">
        <v>17</v>
      </c>
      <c r="G1174" s="3" t="n">
        <v>36147</v>
      </c>
      <c r="H1174" s="3" t="n">
        <v>36182</v>
      </c>
      <c r="I1174" s="4" t="n">
        <f aca="false">H1174-G1174</f>
        <v>35</v>
      </c>
      <c r="J1174" s="4" t="n">
        <v>20</v>
      </c>
      <c r="K1174" s="4" t="n">
        <v>100</v>
      </c>
      <c r="L1174" s="4" t="n">
        <v>59</v>
      </c>
      <c r="M1174" s="4" t="n">
        <f aca="false">rittenfreddie[[#This Row],[Batt.perc.vertrek]]-rittenfreddie[[#This Row],[Batt.perc.aankomst]]</f>
        <v>41</v>
      </c>
      <c r="N1174" s="25" t="n">
        <f aca="false">rittenfreddie[[#This Row],[Gereden kilometers]]/rittenfreddie[[#This Row],[Batt.perc.verbruikt]]</f>
        <v>0.853658536585366</v>
      </c>
      <c r="O1174" s="6" t="s">
        <v>21</v>
      </c>
      <c r="P1174" s="6" t="s">
        <v>36</v>
      </c>
      <c r="Q1174" s="6" t="s">
        <v>43</v>
      </c>
    </row>
    <row r="1175" customFormat="false" ht="13.8" hidden="false" customHeight="false" outlineLevel="0" collapsed="false">
      <c r="A1175" s="0" t="n">
        <v>1174</v>
      </c>
      <c r="B1175" s="1" t="n">
        <v>45397</v>
      </c>
      <c r="C1175" s="2" t="n">
        <f aca="false">YEAR(B1175)</f>
        <v>2024</v>
      </c>
      <c r="D1175" s="2" t="n">
        <f aca="false">WEEKNUM(B1175,1)</f>
        <v>16</v>
      </c>
      <c r="E1175" s="16" t="s">
        <v>17</v>
      </c>
      <c r="F1175" s="0" t="s">
        <v>18</v>
      </c>
      <c r="G1175" s="3" t="n">
        <v>36182</v>
      </c>
      <c r="H1175" s="3" t="n">
        <v>36223</v>
      </c>
      <c r="I1175" s="4" t="n">
        <f aca="false">H1175-G1175</f>
        <v>41</v>
      </c>
      <c r="J1175" s="4" t="s">
        <v>26</v>
      </c>
      <c r="K1175" s="4" t="n">
        <v>59</v>
      </c>
      <c r="L1175" s="4" t="n">
        <v>12</v>
      </c>
      <c r="M1175" s="4" t="n">
        <f aca="false">rittenfreddie[[#This Row],[Batt.perc.vertrek]]-rittenfreddie[[#This Row],[Batt.perc.aankomst]]</f>
        <v>47</v>
      </c>
      <c r="N1175" s="25" t="n">
        <f aca="false">rittenfreddie[[#This Row],[Gereden kilometers]]/rittenfreddie[[#This Row],[Batt.perc.verbruikt]]</f>
        <v>0.872340425531915</v>
      </c>
      <c r="O1175" s="6" t="s">
        <v>21</v>
      </c>
      <c r="P1175" s="6" t="s">
        <v>36</v>
      </c>
      <c r="Q1175" s="6" t="s">
        <v>43</v>
      </c>
    </row>
    <row r="1176" customFormat="false" ht="13.8" hidden="false" customHeight="false" outlineLevel="0" collapsed="false">
      <c r="A1176" s="0" t="n">
        <v>1175</v>
      </c>
      <c r="B1176" s="1" t="n">
        <v>45397</v>
      </c>
      <c r="C1176" s="2" t="n">
        <f aca="false">YEAR(B1176)</f>
        <v>2024</v>
      </c>
      <c r="D1176" s="2" t="n">
        <f aca="false">WEEKNUM(B1176,1)</f>
        <v>16</v>
      </c>
      <c r="E1176" s="16" t="s">
        <v>18</v>
      </c>
      <c r="F1176" s="0" t="s">
        <v>17</v>
      </c>
      <c r="G1176" s="3" t="n">
        <v>36223</v>
      </c>
      <c r="H1176" s="3" t="n">
        <v>36260</v>
      </c>
      <c r="I1176" s="4" t="n">
        <f aca="false">H1176-G1176</f>
        <v>37</v>
      </c>
      <c r="J1176" s="4" t="n">
        <v>6</v>
      </c>
      <c r="K1176" s="4" t="n">
        <v>100</v>
      </c>
      <c r="L1176" s="4" t="n">
        <v>51</v>
      </c>
      <c r="M1176" s="4" t="n">
        <f aca="false">rittenfreddie[[#This Row],[Batt.perc.vertrek]]-rittenfreddie[[#This Row],[Batt.perc.aankomst]]</f>
        <v>49</v>
      </c>
      <c r="N1176" s="25" t="n">
        <f aca="false">rittenfreddie[[#This Row],[Gereden kilometers]]/rittenfreddie[[#This Row],[Batt.perc.verbruikt]]</f>
        <v>0.755102040816327</v>
      </c>
      <c r="O1176" s="6" t="s">
        <v>21</v>
      </c>
      <c r="P1176" s="6" t="s">
        <v>36</v>
      </c>
      <c r="Q1176" s="6" t="s">
        <v>43</v>
      </c>
    </row>
    <row r="1177" customFormat="false" ht="13.8" hidden="false" customHeight="false" outlineLevel="0" collapsed="false">
      <c r="A1177" s="0" t="n">
        <v>1176</v>
      </c>
      <c r="B1177" s="1" t="n">
        <v>45398</v>
      </c>
      <c r="C1177" s="2" t="n">
        <f aca="false">YEAR(B1177)</f>
        <v>2024</v>
      </c>
      <c r="D1177" s="2" t="n">
        <f aca="false">WEEKNUM(B1177,1)</f>
        <v>16</v>
      </c>
      <c r="E1177" s="16" t="s">
        <v>17</v>
      </c>
      <c r="F1177" s="0" t="s">
        <v>18</v>
      </c>
      <c r="G1177" s="3" t="n">
        <v>36260</v>
      </c>
      <c r="H1177" s="3" t="n">
        <v>36296</v>
      </c>
      <c r="I1177" s="4" t="n">
        <f aca="false">H1177-G1177</f>
        <v>36</v>
      </c>
      <c r="J1177" s="4" t="n">
        <v>7</v>
      </c>
      <c r="K1177" s="4" t="n">
        <v>51</v>
      </c>
      <c r="L1177" s="4" t="n">
        <v>9</v>
      </c>
      <c r="M1177" s="4" t="n">
        <f aca="false">rittenfreddie[[#This Row],[Batt.perc.vertrek]]-rittenfreddie[[#This Row],[Batt.perc.aankomst]]</f>
        <v>42</v>
      </c>
      <c r="N1177" s="25" t="n">
        <f aca="false">rittenfreddie[[#This Row],[Gereden kilometers]]/rittenfreddie[[#This Row],[Batt.perc.verbruikt]]</f>
        <v>0.857142857142857</v>
      </c>
      <c r="O1177" s="6" t="s">
        <v>21</v>
      </c>
      <c r="P1177" s="6" t="s">
        <v>36</v>
      </c>
      <c r="Q1177" s="6" t="s">
        <v>43</v>
      </c>
    </row>
    <row r="1178" customFormat="false" ht="13.8" hidden="false" customHeight="false" outlineLevel="0" collapsed="false">
      <c r="A1178" s="0" t="n">
        <v>1177</v>
      </c>
      <c r="B1178" s="1" t="n">
        <v>45398</v>
      </c>
      <c r="C1178" s="2" t="n">
        <f aca="false">YEAR(B1178)</f>
        <v>2024</v>
      </c>
      <c r="D1178" s="2" t="n">
        <f aca="false">WEEKNUM(B1178,1)</f>
        <v>16</v>
      </c>
      <c r="E1178" s="16" t="s">
        <v>18</v>
      </c>
      <c r="F1178" s="0" t="s">
        <v>17</v>
      </c>
      <c r="G1178" s="3" t="n">
        <v>36296</v>
      </c>
      <c r="H1178" s="3" t="n">
        <v>36332</v>
      </c>
      <c r="I1178" s="4" t="n">
        <f aca="false">H1178-G1178</f>
        <v>36</v>
      </c>
      <c r="J1178" s="4" t="n">
        <v>10</v>
      </c>
      <c r="K1178" s="4" t="n">
        <v>100</v>
      </c>
      <c r="L1178" s="4" t="n">
        <v>67</v>
      </c>
      <c r="M1178" s="4" t="n">
        <f aca="false">rittenfreddie[[#This Row],[Batt.perc.vertrek]]-rittenfreddie[[#This Row],[Batt.perc.aankomst]]</f>
        <v>33</v>
      </c>
      <c r="N1178" s="25" t="n">
        <f aca="false">rittenfreddie[[#This Row],[Gereden kilometers]]/rittenfreddie[[#This Row],[Batt.perc.verbruikt]]</f>
        <v>1.09090909090909</v>
      </c>
      <c r="O1178" s="6" t="s">
        <v>21</v>
      </c>
      <c r="P1178" s="6" t="s">
        <v>36</v>
      </c>
      <c r="Q1178" s="6" t="s">
        <v>43</v>
      </c>
    </row>
    <row r="1179" customFormat="false" ht="13.8" hidden="false" customHeight="false" outlineLevel="0" collapsed="false">
      <c r="A1179" s="0" t="n">
        <v>1178</v>
      </c>
      <c r="B1179" s="1" t="n">
        <v>45399</v>
      </c>
      <c r="C1179" s="2" t="n">
        <f aca="false">YEAR(B1179)</f>
        <v>2024</v>
      </c>
      <c r="D1179" s="2" t="n">
        <f aca="false">WEEKNUM(B1179,1)</f>
        <v>16</v>
      </c>
      <c r="E1179" s="16" t="s">
        <v>17</v>
      </c>
      <c r="F1179" s="0" t="s">
        <v>18</v>
      </c>
      <c r="G1179" s="3" t="n">
        <v>36332</v>
      </c>
      <c r="H1179" s="3" t="n">
        <v>36367</v>
      </c>
      <c r="I1179" s="4" t="n">
        <f aca="false">H1179-G1179</f>
        <v>35</v>
      </c>
      <c r="J1179" s="4" t="n">
        <v>5</v>
      </c>
      <c r="K1179" s="4" t="n">
        <v>67</v>
      </c>
      <c r="L1179" s="4" t="n">
        <v>22</v>
      </c>
      <c r="M1179" s="4" t="n">
        <f aca="false">rittenfreddie[[#This Row],[Batt.perc.vertrek]]-rittenfreddie[[#This Row],[Batt.perc.aankomst]]</f>
        <v>45</v>
      </c>
      <c r="N1179" s="25" t="n">
        <f aca="false">rittenfreddie[[#This Row],[Gereden kilometers]]/rittenfreddie[[#This Row],[Batt.perc.verbruikt]]</f>
        <v>0.777777777777778</v>
      </c>
      <c r="O1179" s="6" t="s">
        <v>21</v>
      </c>
      <c r="P1179" s="6" t="s">
        <v>36</v>
      </c>
      <c r="Q1179" s="6" t="s">
        <v>43</v>
      </c>
    </row>
    <row r="1180" customFormat="false" ht="13.8" hidden="false" customHeight="false" outlineLevel="0" collapsed="false">
      <c r="A1180" s="0" t="n">
        <v>1179</v>
      </c>
      <c r="B1180" s="1" t="n">
        <v>45399</v>
      </c>
      <c r="C1180" s="2" t="n">
        <f aca="false">YEAR(B1180)</f>
        <v>2024</v>
      </c>
      <c r="D1180" s="2" t="n">
        <f aca="false">WEEKNUM(B1180,1)</f>
        <v>16</v>
      </c>
      <c r="E1180" s="16" t="s">
        <v>18</v>
      </c>
      <c r="F1180" s="0" t="s">
        <v>17</v>
      </c>
      <c r="G1180" s="3" t="n">
        <v>36367</v>
      </c>
      <c r="H1180" s="3" t="n">
        <v>36402</v>
      </c>
      <c r="I1180" s="4" t="n">
        <f aca="false">H1180-G1180</f>
        <v>35</v>
      </c>
      <c r="J1180" s="4" t="n">
        <v>6</v>
      </c>
      <c r="K1180" s="4" t="n">
        <v>100</v>
      </c>
      <c r="L1180" s="4" t="n">
        <v>62</v>
      </c>
      <c r="M1180" s="4" t="n">
        <f aca="false">rittenfreddie[[#This Row],[Batt.perc.vertrek]]-rittenfreddie[[#This Row],[Batt.perc.aankomst]]</f>
        <v>38</v>
      </c>
      <c r="N1180" s="25" t="n">
        <f aca="false">rittenfreddie[[#This Row],[Gereden kilometers]]/rittenfreddie[[#This Row],[Batt.perc.verbruikt]]</f>
        <v>0.921052631578947</v>
      </c>
      <c r="O1180" s="6" t="s">
        <v>21</v>
      </c>
      <c r="P1180" s="6" t="s">
        <v>36</v>
      </c>
      <c r="Q1180" s="6" t="s">
        <v>43</v>
      </c>
    </row>
    <row r="1181" customFormat="false" ht="13.8" hidden="false" customHeight="false" outlineLevel="0" collapsed="false">
      <c r="A1181" s="0" t="n">
        <v>1180</v>
      </c>
      <c r="B1181" s="1" t="n">
        <v>45400</v>
      </c>
      <c r="C1181" s="2" t="n">
        <f aca="false">YEAR(B1181)</f>
        <v>2024</v>
      </c>
      <c r="D1181" s="2" t="n">
        <f aca="false">WEEKNUM(B1181,1)</f>
        <v>16</v>
      </c>
      <c r="E1181" s="16" t="s">
        <v>17</v>
      </c>
      <c r="F1181" s="0" t="s">
        <v>18</v>
      </c>
      <c r="G1181" s="3" t="n">
        <v>36402</v>
      </c>
      <c r="H1181" s="3" t="n">
        <v>36438</v>
      </c>
      <c r="I1181" s="4" t="n">
        <f aca="false">H1181-G1181</f>
        <v>36</v>
      </c>
      <c r="J1181" s="4" t="n">
        <v>0</v>
      </c>
      <c r="K1181" s="4" t="n">
        <v>62</v>
      </c>
      <c r="L1181" s="4" t="n">
        <v>18</v>
      </c>
      <c r="M1181" s="4" t="n">
        <f aca="false">rittenfreddie[[#This Row],[Batt.perc.vertrek]]-rittenfreddie[[#This Row],[Batt.perc.aankomst]]</f>
        <v>44</v>
      </c>
      <c r="N1181" s="25" t="n">
        <f aca="false">rittenfreddie[[#This Row],[Gereden kilometers]]/rittenfreddie[[#This Row],[Batt.perc.verbruikt]]</f>
        <v>0.818181818181818</v>
      </c>
      <c r="O1181" s="6" t="s">
        <v>21</v>
      </c>
      <c r="P1181" s="6" t="s">
        <v>36</v>
      </c>
      <c r="Q1181" s="6" t="s">
        <v>43</v>
      </c>
    </row>
    <row r="1182" customFormat="false" ht="13.8" hidden="false" customHeight="false" outlineLevel="0" collapsed="false">
      <c r="A1182" s="0" t="n">
        <v>1181</v>
      </c>
      <c r="B1182" s="1" t="n">
        <v>45400</v>
      </c>
      <c r="C1182" s="2" t="n">
        <f aca="false">YEAR(B1182)</f>
        <v>2024</v>
      </c>
      <c r="D1182" s="2" t="n">
        <f aca="false">WEEKNUM(B1182,1)</f>
        <v>16</v>
      </c>
      <c r="E1182" s="16" t="s">
        <v>18</v>
      </c>
      <c r="F1182" s="0" t="s">
        <v>17</v>
      </c>
      <c r="G1182" s="3" t="n">
        <v>36438</v>
      </c>
      <c r="H1182" s="3" t="n">
        <v>36473</v>
      </c>
      <c r="I1182" s="4" t="n">
        <f aca="false">H1182-G1182</f>
        <v>35</v>
      </c>
      <c r="J1182" s="4" t="n">
        <v>11</v>
      </c>
      <c r="K1182" s="4" t="n">
        <v>100</v>
      </c>
      <c r="L1182" s="4" t="n">
        <v>63</v>
      </c>
      <c r="M1182" s="4" t="n">
        <f aca="false">rittenfreddie[[#This Row],[Batt.perc.vertrek]]-rittenfreddie[[#This Row],[Batt.perc.aankomst]]</f>
        <v>37</v>
      </c>
      <c r="N1182" s="25" t="n">
        <f aca="false">rittenfreddie[[#This Row],[Gereden kilometers]]/rittenfreddie[[#This Row],[Batt.perc.verbruikt]]</f>
        <v>0.945945945945946</v>
      </c>
      <c r="O1182" s="6" t="s">
        <v>21</v>
      </c>
      <c r="P1182" s="6" t="s">
        <v>36</v>
      </c>
      <c r="Q1182" s="6" t="s">
        <v>43</v>
      </c>
    </row>
    <row r="1183" customFormat="false" ht="13.8" hidden="false" customHeight="false" outlineLevel="0" collapsed="false">
      <c r="A1183" s="0" t="n">
        <v>1182</v>
      </c>
      <c r="B1183" s="1" t="n">
        <v>45401</v>
      </c>
      <c r="C1183" s="2" t="n">
        <f aca="false">YEAR(B1183)</f>
        <v>2024</v>
      </c>
      <c r="D1183" s="2" t="n">
        <f aca="false">WEEKNUM(B1183,1)</f>
        <v>16</v>
      </c>
      <c r="E1183" s="16" t="s">
        <v>17</v>
      </c>
      <c r="F1183" s="0" t="s">
        <v>18</v>
      </c>
      <c r="G1183" s="3" t="n">
        <v>36473</v>
      </c>
      <c r="H1183" s="3" t="n">
        <v>36509</v>
      </c>
      <c r="I1183" s="4" t="n">
        <f aca="false">H1183-G1183</f>
        <v>36</v>
      </c>
      <c r="J1183" s="4" t="n">
        <v>7</v>
      </c>
      <c r="K1183" s="4" t="n">
        <v>63</v>
      </c>
      <c r="L1183" s="4" t="n">
        <v>16</v>
      </c>
      <c r="M1183" s="4" t="n">
        <f aca="false">rittenfreddie[[#This Row],[Batt.perc.vertrek]]-rittenfreddie[[#This Row],[Batt.perc.aankomst]]</f>
        <v>47</v>
      </c>
      <c r="N1183" s="25" t="n">
        <f aca="false">rittenfreddie[[#This Row],[Gereden kilometers]]/rittenfreddie[[#This Row],[Batt.perc.verbruikt]]</f>
        <v>0.765957446808511</v>
      </c>
      <c r="O1183" s="6" t="s">
        <v>21</v>
      </c>
      <c r="P1183" s="6" t="s">
        <v>36</v>
      </c>
      <c r="Q1183" s="6" t="s">
        <v>43</v>
      </c>
    </row>
    <row r="1184" customFormat="false" ht="13.8" hidden="false" customHeight="false" outlineLevel="0" collapsed="false">
      <c r="A1184" s="0" t="n">
        <v>1183</v>
      </c>
      <c r="B1184" s="1" t="n">
        <v>45401</v>
      </c>
      <c r="C1184" s="2" t="n">
        <f aca="false">YEAR(B1184)</f>
        <v>2024</v>
      </c>
      <c r="D1184" s="2" t="n">
        <f aca="false">WEEKNUM(B1184,1)</f>
        <v>16</v>
      </c>
      <c r="E1184" s="16" t="s">
        <v>18</v>
      </c>
      <c r="F1184" s="0" t="s">
        <v>17</v>
      </c>
      <c r="G1184" s="3" t="n">
        <v>36509</v>
      </c>
      <c r="H1184" s="3" t="n">
        <v>36543</v>
      </c>
      <c r="I1184" s="4" t="n">
        <f aca="false">H1184-G1184</f>
        <v>34</v>
      </c>
      <c r="J1184" s="4" t="n">
        <v>8</v>
      </c>
      <c r="K1184" s="4" t="n">
        <v>100</v>
      </c>
      <c r="L1184" s="4" t="n">
        <v>63</v>
      </c>
      <c r="M1184" s="4" t="n">
        <f aca="false">rittenfreddie[[#This Row],[Batt.perc.vertrek]]-rittenfreddie[[#This Row],[Batt.perc.aankomst]]</f>
        <v>37</v>
      </c>
      <c r="N1184" s="25" t="n">
        <f aca="false">rittenfreddie[[#This Row],[Gereden kilometers]]/rittenfreddie[[#This Row],[Batt.perc.verbruikt]]</f>
        <v>0.918918918918919</v>
      </c>
      <c r="O1184" s="6" t="s">
        <v>21</v>
      </c>
      <c r="P1184" s="6" t="s">
        <v>36</v>
      </c>
      <c r="Q1184" s="6" t="s">
        <v>43</v>
      </c>
    </row>
    <row r="1185" customFormat="false" ht="13.8" hidden="false" customHeight="false" outlineLevel="0" collapsed="false">
      <c r="A1185" s="0" t="n">
        <v>1184</v>
      </c>
      <c r="B1185" s="1" t="n">
        <v>45404</v>
      </c>
      <c r="C1185" s="2" t="n">
        <f aca="false">YEAR(B1185)</f>
        <v>2024</v>
      </c>
      <c r="D1185" s="2" t="n">
        <f aca="false">WEEKNUM(B1185,1)</f>
        <v>17</v>
      </c>
      <c r="E1185" s="16" t="s">
        <v>17</v>
      </c>
      <c r="F1185" s="0" t="s">
        <v>18</v>
      </c>
      <c r="G1185" s="3" t="n">
        <v>36543</v>
      </c>
      <c r="H1185" s="3" t="n">
        <v>36579</v>
      </c>
      <c r="I1185" s="4" t="n">
        <f aca="false">H1185-G1185</f>
        <v>36</v>
      </c>
      <c r="J1185" s="4" t="n">
        <v>2</v>
      </c>
      <c r="K1185" s="4" t="n">
        <v>63</v>
      </c>
      <c r="L1185" s="4" t="n">
        <v>15</v>
      </c>
      <c r="M1185" s="4" t="n">
        <f aca="false">rittenfreddie[[#This Row],[Batt.perc.vertrek]]-rittenfreddie[[#This Row],[Batt.perc.aankomst]]</f>
        <v>48</v>
      </c>
      <c r="N1185" s="25" t="n">
        <f aca="false">rittenfreddie[[#This Row],[Gereden kilometers]]/rittenfreddie[[#This Row],[Batt.perc.verbruikt]]</f>
        <v>0.75</v>
      </c>
      <c r="O1185" s="6" t="s">
        <v>21</v>
      </c>
      <c r="P1185" s="6" t="s">
        <v>36</v>
      </c>
      <c r="Q1185" s="6" t="s">
        <v>43</v>
      </c>
    </row>
    <row r="1186" customFormat="false" ht="13.8" hidden="false" customHeight="false" outlineLevel="0" collapsed="false">
      <c r="A1186" s="0" t="n">
        <v>1185</v>
      </c>
      <c r="B1186" s="1" t="n">
        <v>45404</v>
      </c>
      <c r="C1186" s="2" t="n">
        <f aca="false">YEAR(B1186)</f>
        <v>2024</v>
      </c>
      <c r="D1186" s="2" t="n">
        <f aca="false">WEEKNUM(B1186,1)</f>
        <v>17</v>
      </c>
      <c r="E1186" s="16" t="s">
        <v>18</v>
      </c>
      <c r="F1186" s="0" t="s">
        <v>17</v>
      </c>
      <c r="G1186" s="3" t="n">
        <v>36579</v>
      </c>
      <c r="H1186" s="3" t="n">
        <v>36614</v>
      </c>
      <c r="I1186" s="4" t="n">
        <f aca="false">H1186-G1186</f>
        <v>35</v>
      </c>
      <c r="J1186" s="4" t="n">
        <v>11</v>
      </c>
      <c r="K1186" s="4" t="n">
        <v>100</v>
      </c>
      <c r="L1186" s="4" t="n">
        <v>65</v>
      </c>
      <c r="M1186" s="4" t="n">
        <f aca="false">rittenfreddie[[#This Row],[Batt.perc.vertrek]]-rittenfreddie[[#This Row],[Batt.perc.aankomst]]</f>
        <v>35</v>
      </c>
      <c r="N1186" s="25" t="n">
        <f aca="false">rittenfreddie[[#This Row],[Gereden kilometers]]/rittenfreddie[[#This Row],[Batt.perc.verbruikt]]</f>
        <v>1</v>
      </c>
      <c r="O1186" s="6" t="s">
        <v>21</v>
      </c>
      <c r="P1186" s="6" t="s">
        <v>36</v>
      </c>
      <c r="Q1186" s="6" t="s">
        <v>43</v>
      </c>
    </row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1">
    <dataValidation allowBlank="true" errorStyle="stop" operator="between" showDropDown="false" showErrorMessage="true" showInputMessage="true" sqref="O2:O2186" type="list">
      <formula1>voertuig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2021-08-26T13:20:17Z</dcterms:created>
  <dc:creator>Kwak J.F.</dc:creator>
  <dc:description/>
  <dc:language>nl-NL</dc:language>
  <cp:lastModifiedBy/>
  <dcterms:modified xsi:type="dcterms:W3CDTF">2024-04-22T18:25:45Z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